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filterPrivacy="1" defaultThemeVersion="124226"/>
  <xr:revisionPtr revIDLastSave="0" documentId="13_ncr:1_{B76CEE24-2BC2-41D7-8BB8-7D112467630A}" xr6:coauthVersionLast="45" xr6:coauthVersionMax="45" xr10:uidLastSave="{00000000-0000-0000-0000-000000000000}"/>
  <bookViews>
    <workbookView xWindow="-120" yWindow="16080" windowWidth="57840" windowHeight="15840" xr2:uid="{00000000-000D-0000-FFFF-FFFF00000000}"/>
  </bookViews>
  <sheets>
    <sheet name="Tabelle1" sheetId="1" r:id="rId1"/>
    <sheet name="Tabelle2" sheetId="2" r:id="rId2"/>
    <sheet name="Tabelle3" sheetId="3" r:id="rId3"/>
  </sheets>
  <calcPr calcId="191029"/>
</workbook>
</file>

<file path=xl/calcChain.xml><?xml version="1.0" encoding="utf-8"?>
<calcChain xmlns="http://schemas.openxmlformats.org/spreadsheetml/2006/main">
  <c r="E5" i="1" l="1"/>
  <c r="E6" i="1"/>
  <c r="E7" i="1"/>
  <c r="E8" i="1" s="1"/>
  <c r="E9" i="1" s="1"/>
  <c r="E10" i="1" s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E29" i="1" s="1"/>
  <c r="E30" i="1" s="1"/>
  <c r="E31" i="1" s="1"/>
  <c r="E32" i="1" s="1"/>
  <c r="E33" i="1" s="1"/>
  <c r="E34" i="1" s="1"/>
  <c r="E35" i="1" s="1"/>
  <c r="E4" i="1"/>
  <c r="G4" i="1" l="1"/>
  <c r="H4" i="1" s="1"/>
  <c r="E3" i="1"/>
  <c r="F3" i="1" s="1"/>
  <c r="N3" i="1" s="1"/>
  <c r="I4" i="1" l="1"/>
  <c r="G5" i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J3" i="1"/>
  <c r="K3" i="1" s="1"/>
  <c r="J4" i="1"/>
  <c r="F4" i="1"/>
  <c r="G19" i="1" l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F5" i="1"/>
  <c r="N5" i="1" s="1"/>
  <c r="N4" i="1"/>
  <c r="I5" i="1"/>
  <c r="L3" i="1"/>
  <c r="M3" i="1"/>
  <c r="H5" i="1"/>
  <c r="K4" i="1"/>
  <c r="I6" i="1" l="1"/>
  <c r="F6" i="1"/>
  <c r="N6" i="1" s="1"/>
  <c r="J5" i="1"/>
  <c r="L4" i="1"/>
  <c r="M4" i="1"/>
  <c r="H6" i="1"/>
  <c r="K5" i="1" l="1"/>
  <c r="L5" i="1" s="1"/>
  <c r="I7" i="1"/>
  <c r="F7" i="1"/>
  <c r="J6" i="1"/>
  <c r="K6" i="1" s="1"/>
  <c r="L6" i="1" s="1"/>
  <c r="H7" i="1"/>
  <c r="M5" i="1" l="1"/>
  <c r="I8" i="1"/>
  <c r="F8" i="1"/>
  <c r="N8" i="1" s="1"/>
  <c r="N7" i="1"/>
  <c r="J7" i="1"/>
  <c r="M6" i="1"/>
  <c r="H8" i="1"/>
  <c r="K7" i="1" l="1"/>
  <c r="L7" i="1" s="1"/>
  <c r="I9" i="1"/>
  <c r="F9" i="1"/>
  <c r="J8" i="1"/>
  <c r="K8" i="1" s="1"/>
  <c r="L8" i="1" s="1"/>
  <c r="H9" i="1"/>
  <c r="M7" i="1" l="1"/>
  <c r="I10" i="1"/>
  <c r="N9" i="1"/>
  <c r="F10" i="1"/>
  <c r="N10" i="1" s="1"/>
  <c r="H10" i="1"/>
  <c r="M8" i="1"/>
  <c r="J9" i="1"/>
  <c r="K9" i="1" l="1"/>
  <c r="L9" i="1" s="1"/>
  <c r="I11" i="1"/>
  <c r="F11" i="1"/>
  <c r="N11" i="1" s="1"/>
  <c r="H11" i="1"/>
  <c r="J11" i="1" s="1"/>
  <c r="J10" i="1"/>
  <c r="K10" i="1" s="1"/>
  <c r="L10" i="1" s="1"/>
  <c r="M9" i="1" l="1"/>
  <c r="I12" i="1"/>
  <c r="F12" i="1"/>
  <c r="N12" i="1" s="1"/>
  <c r="M10" i="1"/>
  <c r="K11" i="1"/>
  <c r="L11" i="1" s="1"/>
  <c r="H12" i="1"/>
  <c r="I13" i="1" l="1"/>
  <c r="F13" i="1"/>
  <c r="M11" i="1"/>
  <c r="H13" i="1"/>
  <c r="J13" i="1" s="1"/>
  <c r="J12" i="1"/>
  <c r="K12" i="1" l="1"/>
  <c r="L12" i="1" s="1"/>
  <c r="I14" i="1"/>
  <c r="F14" i="1"/>
  <c r="F15" i="1" s="1"/>
  <c r="N13" i="1"/>
  <c r="K13" i="1"/>
  <c r="L13" i="1" s="1"/>
  <c r="H14" i="1"/>
  <c r="I15" i="1" l="1"/>
  <c r="I16" i="1" s="1"/>
  <c r="M12" i="1"/>
  <c r="N14" i="1"/>
  <c r="F16" i="1"/>
  <c r="N15" i="1"/>
  <c r="M13" i="1"/>
  <c r="H15" i="1"/>
  <c r="J15" i="1" s="1"/>
  <c r="J14" i="1"/>
  <c r="K14" i="1" l="1"/>
  <c r="L14" i="1" s="1"/>
  <c r="F17" i="1"/>
  <c r="N16" i="1"/>
  <c r="I17" i="1"/>
  <c r="K15" i="1"/>
  <c r="L15" i="1" s="1"/>
  <c r="H16" i="1"/>
  <c r="J16" i="1" s="1"/>
  <c r="K16" i="1" s="1"/>
  <c r="L16" i="1" s="1"/>
  <c r="I18" i="1" l="1"/>
  <c r="N17" i="1"/>
  <c r="F18" i="1"/>
  <c r="M14" i="1"/>
  <c r="M15" i="1"/>
  <c r="M16" i="1"/>
  <c r="H17" i="1"/>
  <c r="H18" i="1" s="1"/>
  <c r="J18" i="1" l="1"/>
  <c r="H19" i="1"/>
  <c r="N18" i="1"/>
  <c r="F19" i="1"/>
  <c r="I19" i="1"/>
  <c r="J17" i="1"/>
  <c r="J19" i="1" l="1"/>
  <c r="H20" i="1"/>
  <c r="F20" i="1"/>
  <c r="N19" i="1"/>
  <c r="K17" i="1"/>
  <c r="L17" i="1" s="1"/>
  <c r="K18" i="1"/>
  <c r="I20" i="1"/>
  <c r="I21" i="1" l="1"/>
  <c r="J20" i="1"/>
  <c r="K20" i="1" s="1"/>
  <c r="L20" i="1" s="1"/>
  <c r="H21" i="1"/>
  <c r="M17" i="1"/>
  <c r="K19" i="1"/>
  <c r="M19" i="1" s="1"/>
  <c r="N20" i="1"/>
  <c r="F21" i="1"/>
  <c r="L18" i="1"/>
  <c r="M18" i="1"/>
  <c r="I22" i="1" l="1"/>
  <c r="J21" i="1"/>
  <c r="K21" i="1" s="1"/>
  <c r="H22" i="1"/>
  <c r="L19" i="1"/>
  <c r="M20" i="1"/>
  <c r="F22" i="1"/>
  <c r="F23" i="1" s="1"/>
  <c r="N21" i="1"/>
  <c r="N23" i="1" l="1"/>
  <c r="F24" i="1"/>
  <c r="I23" i="1"/>
  <c r="I24" i="1" s="1"/>
  <c r="J22" i="1"/>
  <c r="K22" i="1" s="1"/>
  <c r="H23" i="1"/>
  <c r="N22" i="1"/>
  <c r="L21" i="1"/>
  <c r="M21" i="1"/>
  <c r="I25" i="1" l="1"/>
  <c r="F25" i="1"/>
  <c r="N24" i="1"/>
  <c r="H24" i="1"/>
  <c r="J23" i="1"/>
  <c r="K23" i="1" s="1"/>
  <c r="L23" i="1" s="1"/>
  <c r="M22" i="1"/>
  <c r="L22" i="1"/>
  <c r="I26" i="1" l="1"/>
  <c r="N25" i="1"/>
  <c r="F26" i="1"/>
  <c r="M23" i="1"/>
  <c r="J24" i="1"/>
  <c r="K24" i="1" s="1"/>
  <c r="M24" i="1" s="1"/>
  <c r="H25" i="1"/>
  <c r="N26" i="1" l="1"/>
  <c r="F27" i="1"/>
  <c r="I27" i="1"/>
  <c r="L24" i="1"/>
  <c r="J25" i="1"/>
  <c r="K25" i="1" s="1"/>
  <c r="L25" i="1" s="1"/>
  <c r="H26" i="1"/>
  <c r="I28" i="1" l="1"/>
  <c r="F28" i="1"/>
  <c r="N27" i="1"/>
  <c r="M25" i="1"/>
  <c r="J26" i="1"/>
  <c r="K26" i="1" s="1"/>
  <c r="M26" i="1" s="1"/>
  <c r="H27" i="1"/>
  <c r="N28" i="1" l="1"/>
  <c r="F29" i="1"/>
  <c r="I29" i="1"/>
  <c r="L26" i="1"/>
  <c r="H28" i="1"/>
  <c r="J27" i="1"/>
  <c r="K27" i="1" s="1"/>
  <c r="M27" i="1" s="1"/>
  <c r="I30" i="1" l="1"/>
  <c r="F30" i="1"/>
  <c r="N29" i="1"/>
  <c r="L27" i="1"/>
  <c r="J28" i="1"/>
  <c r="K28" i="1" s="1"/>
  <c r="L28" i="1" s="1"/>
  <c r="H29" i="1"/>
  <c r="M28" i="1" l="1"/>
  <c r="F31" i="1"/>
  <c r="N30" i="1"/>
  <c r="I31" i="1"/>
  <c r="J29" i="1"/>
  <c r="K29" i="1" s="1"/>
  <c r="L29" i="1" s="1"/>
  <c r="H30" i="1"/>
  <c r="I32" i="1" l="1"/>
  <c r="M29" i="1"/>
  <c r="N31" i="1"/>
  <c r="F32" i="1"/>
  <c r="J30" i="1"/>
  <c r="K30" i="1" s="1"/>
  <c r="M30" i="1" s="1"/>
  <c r="H31" i="1"/>
  <c r="N32" i="1" l="1"/>
  <c r="F33" i="1"/>
  <c r="I33" i="1"/>
  <c r="L30" i="1"/>
  <c r="H32" i="1"/>
  <c r="H33" i="1" s="1"/>
  <c r="J31" i="1"/>
  <c r="K31" i="1" s="1"/>
  <c r="M31" i="1" s="1"/>
  <c r="I34" i="1" l="1"/>
  <c r="N33" i="1"/>
  <c r="F34" i="1"/>
  <c r="H34" i="1"/>
  <c r="J33" i="1"/>
  <c r="L31" i="1"/>
  <c r="J32" i="1"/>
  <c r="K32" i="1" s="1"/>
  <c r="M32" i="1" s="1"/>
  <c r="I35" i="1" l="1"/>
  <c r="K33" i="1"/>
  <c r="M33" i="1" s="1"/>
  <c r="F35" i="1"/>
  <c r="N35" i="1" s="1"/>
  <c r="N34" i="1"/>
  <c r="H35" i="1"/>
  <c r="J34" i="1"/>
  <c r="K34" i="1" s="1"/>
  <c r="M34" i="1" s="1"/>
  <c r="L32" i="1"/>
  <c r="L33" i="1" l="1"/>
  <c r="J35" i="1"/>
  <c r="K35" i="1" s="1"/>
  <c r="M35" i="1" s="1"/>
  <c r="L34" i="1"/>
  <c r="L35" i="1" l="1"/>
</calcChain>
</file>

<file path=xl/sharedStrings.xml><?xml version="1.0" encoding="utf-8"?>
<sst xmlns="http://schemas.openxmlformats.org/spreadsheetml/2006/main" count="23" uniqueCount="23">
  <si>
    <t>Parameter</t>
  </si>
  <si>
    <t>Distanz</t>
  </si>
  <si>
    <t>FaktorMengeErhoehen</t>
  </si>
  <si>
    <t>FaktorAbstandErhoehen</t>
  </si>
  <si>
    <t>Runde</t>
  </si>
  <si>
    <t>Distanz Runde</t>
  </si>
  <si>
    <t>Distanz insgesamt</t>
  </si>
  <si>
    <t>Verlust</t>
  </si>
  <si>
    <t>Einstiegskurs Runde</t>
  </si>
  <si>
    <t>Abstand BE</t>
  </si>
  <si>
    <t>TPinPunkten</t>
  </si>
  <si>
    <t>Abstand TP</t>
  </si>
  <si>
    <t>Menge</t>
  </si>
  <si>
    <t>Punktwert</t>
  </si>
  <si>
    <t>NachRundeErweitern</t>
  </si>
  <si>
    <t>Durchschnitts-kurs</t>
  </si>
  <si>
    <t>Kurs DAX</t>
  </si>
  <si>
    <t>Margin in %</t>
  </si>
  <si>
    <t>EA PAAT Berechnung DAX Index</t>
  </si>
  <si>
    <t>Margin insgesamt</t>
  </si>
  <si>
    <t>Max Lots</t>
  </si>
  <si>
    <t>Menge Runde</t>
  </si>
  <si>
    <t>Menge insgesamt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</si>
</sst>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" fontId="0" fillId="0" borderId="0" xfId="0" applyNumberFormat="1"/>
    <xf numFmtId="0" fontId="0" fillId="0" borderId="1" xfId="0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4" fontId="0" fillId="3" borderId="0" xfId="0" applyNumberFormat="1" applyFill="1"/>
    <xf numFmtId="4" fontId="0" fillId="4" borderId="0" xfId="0" applyNumberFormat="1" applyFill="1"/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ill="1"/>
    <xf numFmtId="0" fontId="0" fillId="2" borderId="5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3" xfId="0" applyFill="1" applyBorder="1"/>
    <xf numFmtId="0" fontId="0" fillId="5" borderId="8" xfId="0" applyFill="1" applyBorder="1" applyProtection="1">
      <protection locked="0"/>
    </xf>
    <xf numFmtId="0" fontId="1" fillId="0" borderId="0" xfId="0" applyFont="1" applyBorder="1"/>
    <xf numFmtId="0" fontId="1" fillId="0" borderId="0" xfId="0" applyFont="1" applyAlignment="1">
      <alignment horizontal="center" wrapText="1"/>
    </xf>
    <xf numFmtId="0" fontId="1" fillId="4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1" xfId="0" applyFill="1" applyBorder="1"/>
    <xf numFmtId="4" fontId="0" fillId="2" borderId="6" xfId="0" applyNumberFormat="1" applyFill="1" applyBorder="1" applyProtection="1">
      <protection locked="0"/>
    </xf>
    <xf numFmtId="164" fontId="0" fillId="0" borderId="0" xfId="0" applyNumberFormat="1"/>
    <xf numFmtId="0" fontId="0" fillId="0" borderId="0" xfId="0" applyFill="1" applyAlignment="1">
      <alignment horizontal="center"/>
    </xf>
    <xf numFmtId="4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0" fillId="0" borderId="0" xfId="0" applyFill="1"/>
    <xf numFmtId="0" fontId="0" fillId="0" borderId="8" xfId="0" applyBorder="1"/>
    <xf numFmtId="0" fontId="0" fillId="2" borderId="8" xfId="0" applyFill="1" applyBorder="1" applyProtection="1">
      <protection locked="0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4"/>
  <sheetViews>
    <sheetView tabSelected="1" zoomScaleNormal="100" workbookViewId="0">
      <selection activeCell="B4" sqref="B4"/>
    </sheetView>
  </sheetViews>
  <sheetFormatPr baseColWidth="10" defaultRowHeight="15" x14ac:dyDescent="0.25"/>
  <cols>
    <col min="1" max="1" width="23.28515625" customWidth="1"/>
    <col min="3" max="3" width="2.5703125" customWidth="1"/>
    <col min="4" max="4" width="6.7109375" style="8" bestFit="1" customWidth="1"/>
    <col min="5" max="5" width="9.140625" style="8" customWidth="1"/>
    <col min="6" max="6" width="10.85546875" style="8" customWidth="1"/>
    <col min="7" max="7" width="8.7109375" customWidth="1"/>
    <col min="8" max="8" width="11" customWidth="1"/>
    <col min="9" max="9" width="12.7109375" bestFit="1" customWidth="1"/>
    <col min="10" max="10" width="12.5703125" hidden="1" customWidth="1"/>
    <col min="11" max="11" width="13.7109375" hidden="1" customWidth="1"/>
    <col min="12" max="12" width="10.85546875" bestFit="1" customWidth="1"/>
    <col min="13" max="13" width="10.85546875" style="8" bestFit="1" customWidth="1"/>
  </cols>
  <sheetData>
    <row r="1" spans="1:14" ht="15.75" thickBot="1" x14ac:dyDescent="0.3">
      <c r="A1" t="s">
        <v>18</v>
      </c>
    </row>
    <row r="2" spans="1:14" ht="30.75" thickBot="1" x14ac:dyDescent="0.3">
      <c r="A2" s="4" t="s">
        <v>0</v>
      </c>
      <c r="B2" s="5"/>
      <c r="C2" s="16"/>
      <c r="D2" s="17" t="s">
        <v>4</v>
      </c>
      <c r="E2" s="17" t="s">
        <v>21</v>
      </c>
      <c r="F2" s="17" t="s">
        <v>22</v>
      </c>
      <c r="G2" s="17" t="s">
        <v>5</v>
      </c>
      <c r="H2" s="17" t="s">
        <v>6</v>
      </c>
      <c r="I2" s="18" t="s">
        <v>7</v>
      </c>
      <c r="J2" s="17" t="s">
        <v>8</v>
      </c>
      <c r="K2" s="17" t="s">
        <v>15</v>
      </c>
      <c r="L2" s="19" t="s">
        <v>9</v>
      </c>
      <c r="M2" s="20" t="s">
        <v>11</v>
      </c>
      <c r="N2" s="19" t="s">
        <v>19</v>
      </c>
    </row>
    <row r="3" spans="1:14" x14ac:dyDescent="0.25">
      <c r="A3" s="2" t="s">
        <v>12</v>
      </c>
      <c r="B3" s="11">
        <v>0.01</v>
      </c>
      <c r="C3" s="16"/>
      <c r="D3" s="8">
        <v>1</v>
      </c>
      <c r="E3" s="9">
        <f>B3</f>
        <v>0.01</v>
      </c>
      <c r="F3" s="9">
        <f>E3</f>
        <v>0.01</v>
      </c>
      <c r="G3" s="1">
        <v>0</v>
      </c>
      <c r="H3" s="1">
        <v>0</v>
      </c>
      <c r="I3" s="7">
        <v>0</v>
      </c>
      <c r="J3" s="1">
        <f>E3*H3</f>
        <v>0</v>
      </c>
      <c r="K3" s="1">
        <f>SUM(J$3:J3)/F3</f>
        <v>0</v>
      </c>
      <c r="L3" s="10">
        <f>H3-K3</f>
        <v>0</v>
      </c>
      <c r="M3" s="6">
        <f>H3-K3+$B$8</f>
        <v>20</v>
      </c>
      <c r="N3" s="23">
        <f>F3*$B$9*$B$10/100</f>
        <v>6.5</v>
      </c>
    </row>
    <row r="4" spans="1:14" x14ac:dyDescent="0.25">
      <c r="A4" s="2" t="s">
        <v>1</v>
      </c>
      <c r="B4" s="12">
        <v>5</v>
      </c>
      <c r="C4" s="16"/>
      <c r="D4" s="8">
        <v>2</v>
      </c>
      <c r="E4" s="9">
        <f>MIN($B$13,IF(D3&gt;=$B$5,E3*$B$7,$B$3))</f>
        <v>0.01</v>
      </c>
      <c r="F4" s="9">
        <f>F3+E4</f>
        <v>0.02</v>
      </c>
      <c r="G4" s="1">
        <f t="shared" ref="G4:G17" si="0">IF(D3&gt;=$B$5,G3*$B$6,$B$4)</f>
        <v>5</v>
      </c>
      <c r="H4" s="1">
        <f>H3+G4</f>
        <v>5</v>
      </c>
      <c r="I4" s="7">
        <f t="shared" ref="I4:I17" si="1">I3+F3*G4*$B$11</f>
        <v>0.05</v>
      </c>
      <c r="J4" s="1">
        <f t="shared" ref="J4:J17" si="2">E4*H4</f>
        <v>0.05</v>
      </c>
      <c r="K4" s="1">
        <f>SUM(J$3:J4)/F4</f>
        <v>2.5</v>
      </c>
      <c r="L4" s="10">
        <f t="shared" ref="L4:L17" si="3">H4-K4</f>
        <v>2.5</v>
      </c>
      <c r="M4" s="6">
        <f t="shared" ref="M4:M17" si="4">H4-K4+$B$8</f>
        <v>22.5</v>
      </c>
      <c r="N4" s="23">
        <f t="shared" ref="N4:N17" si="5">F4*$B$9*$B$10/100</f>
        <v>13</v>
      </c>
    </row>
    <row r="5" spans="1:14" x14ac:dyDescent="0.25">
      <c r="A5" s="2" t="s">
        <v>14</v>
      </c>
      <c r="B5" s="12">
        <v>5</v>
      </c>
      <c r="C5" s="16"/>
      <c r="D5" s="8">
        <v>3</v>
      </c>
      <c r="E5" s="9">
        <f t="shared" ref="E5:E35" si="6">MIN($B$13,IF(D4&gt;=$B$5,E4*$B$7,$B$3))</f>
        <v>0.01</v>
      </c>
      <c r="F5" s="9">
        <f t="shared" ref="F5:F17" si="7">F4+E5</f>
        <v>0.03</v>
      </c>
      <c r="G5" s="1">
        <f t="shared" si="0"/>
        <v>5</v>
      </c>
      <c r="H5" s="1">
        <f t="shared" ref="H5:H17" si="8">H4+G5</f>
        <v>10</v>
      </c>
      <c r="I5" s="7">
        <f t="shared" si="1"/>
        <v>0.15000000000000002</v>
      </c>
      <c r="J5" s="1">
        <f t="shared" si="2"/>
        <v>0.1</v>
      </c>
      <c r="K5" s="1">
        <f>SUM(J$3:J5)/F5</f>
        <v>5.0000000000000009</v>
      </c>
      <c r="L5" s="10">
        <f t="shared" si="3"/>
        <v>4.9999999999999991</v>
      </c>
      <c r="M5" s="6">
        <f t="shared" si="4"/>
        <v>25</v>
      </c>
      <c r="N5" s="23">
        <f t="shared" si="5"/>
        <v>19.5</v>
      </c>
    </row>
    <row r="6" spans="1:14" x14ac:dyDescent="0.25">
      <c r="A6" s="2" t="s">
        <v>3</v>
      </c>
      <c r="B6" s="12">
        <v>1.1000000000000001</v>
      </c>
      <c r="C6" s="16"/>
      <c r="D6" s="8">
        <v>4</v>
      </c>
      <c r="E6" s="9">
        <f t="shared" si="6"/>
        <v>0.01</v>
      </c>
      <c r="F6" s="9">
        <f t="shared" si="7"/>
        <v>0.04</v>
      </c>
      <c r="G6" s="1">
        <f t="shared" si="0"/>
        <v>5</v>
      </c>
      <c r="H6" s="1">
        <f t="shared" si="8"/>
        <v>15</v>
      </c>
      <c r="I6" s="7">
        <f t="shared" si="1"/>
        <v>0.30000000000000004</v>
      </c>
      <c r="J6" s="1">
        <f t="shared" si="2"/>
        <v>0.15</v>
      </c>
      <c r="K6" s="1">
        <f>SUM(J$3:J6)/F6</f>
        <v>7.5000000000000009</v>
      </c>
      <c r="L6" s="10">
        <f t="shared" si="3"/>
        <v>7.4999999999999991</v>
      </c>
      <c r="M6" s="6">
        <f t="shared" si="4"/>
        <v>27.5</v>
      </c>
      <c r="N6" s="23">
        <f t="shared" si="5"/>
        <v>26</v>
      </c>
    </row>
    <row r="7" spans="1:14" x14ac:dyDescent="0.25">
      <c r="A7" s="2" t="s">
        <v>2</v>
      </c>
      <c r="B7" s="12">
        <v>1.6</v>
      </c>
      <c r="C7" s="16"/>
      <c r="D7" s="8">
        <v>5</v>
      </c>
      <c r="E7" s="9">
        <f t="shared" si="6"/>
        <v>0.01</v>
      </c>
      <c r="F7" s="9">
        <f t="shared" si="7"/>
        <v>0.05</v>
      </c>
      <c r="G7" s="1">
        <f t="shared" si="0"/>
        <v>5</v>
      </c>
      <c r="H7" s="1">
        <f t="shared" si="8"/>
        <v>20</v>
      </c>
      <c r="I7" s="7">
        <f t="shared" si="1"/>
        <v>0.5</v>
      </c>
      <c r="J7" s="1">
        <f t="shared" si="2"/>
        <v>0.2</v>
      </c>
      <c r="K7" s="1">
        <f>SUM(J$3:J7)/F7</f>
        <v>10</v>
      </c>
      <c r="L7" s="10">
        <f t="shared" si="3"/>
        <v>10</v>
      </c>
      <c r="M7" s="6">
        <f t="shared" si="4"/>
        <v>30</v>
      </c>
      <c r="N7" s="23">
        <f t="shared" si="5"/>
        <v>32.5</v>
      </c>
    </row>
    <row r="8" spans="1:14" ht="15.75" thickBot="1" x14ac:dyDescent="0.3">
      <c r="A8" s="3" t="s">
        <v>10</v>
      </c>
      <c r="B8" s="13">
        <v>20</v>
      </c>
      <c r="C8" s="16"/>
      <c r="D8" s="8">
        <v>6</v>
      </c>
      <c r="E8" s="9">
        <f t="shared" si="6"/>
        <v>1.6E-2</v>
      </c>
      <c r="F8" s="9">
        <f t="shared" si="7"/>
        <v>6.6000000000000003E-2</v>
      </c>
      <c r="G8" s="1">
        <f t="shared" si="0"/>
        <v>5.5</v>
      </c>
      <c r="H8" s="1">
        <f t="shared" si="8"/>
        <v>25.5</v>
      </c>
      <c r="I8" s="7">
        <f t="shared" si="1"/>
        <v>0.77500000000000002</v>
      </c>
      <c r="J8" s="1">
        <f t="shared" si="2"/>
        <v>0.40800000000000003</v>
      </c>
      <c r="K8" s="1">
        <f>SUM(J$3:J8)/F8</f>
        <v>13.757575757575758</v>
      </c>
      <c r="L8" s="10">
        <f t="shared" si="3"/>
        <v>11.742424242424242</v>
      </c>
      <c r="M8" s="6">
        <f t="shared" si="4"/>
        <v>31.742424242424242</v>
      </c>
      <c r="N8" s="23">
        <f t="shared" si="5"/>
        <v>42.9</v>
      </c>
    </row>
    <row r="9" spans="1:14" x14ac:dyDescent="0.25">
      <c r="A9" s="21" t="s">
        <v>16</v>
      </c>
      <c r="B9" s="22">
        <v>13000</v>
      </c>
      <c r="C9" s="16"/>
      <c r="D9" s="8">
        <v>7</v>
      </c>
      <c r="E9" s="9">
        <f t="shared" si="6"/>
        <v>2.5600000000000001E-2</v>
      </c>
      <c r="F9" s="9">
        <f t="shared" si="7"/>
        <v>9.1600000000000001E-2</v>
      </c>
      <c r="G9" s="1">
        <f t="shared" si="0"/>
        <v>6.0500000000000007</v>
      </c>
      <c r="H9" s="1">
        <f t="shared" si="8"/>
        <v>31.55</v>
      </c>
      <c r="I9" s="7">
        <f t="shared" si="1"/>
        <v>1.1743000000000001</v>
      </c>
      <c r="J9" s="1">
        <f t="shared" si="2"/>
        <v>0.80768000000000006</v>
      </c>
      <c r="K9" s="1">
        <f>SUM(J$3:J9)/F9</f>
        <v>18.730131004366815</v>
      </c>
      <c r="L9" s="10">
        <f t="shared" si="3"/>
        <v>12.819868995633186</v>
      </c>
      <c r="M9" s="6">
        <f t="shared" si="4"/>
        <v>32.819868995633186</v>
      </c>
      <c r="N9" s="23">
        <f t="shared" si="5"/>
        <v>59.54</v>
      </c>
    </row>
    <row r="10" spans="1:14" ht="15.75" thickBot="1" x14ac:dyDescent="0.3">
      <c r="A10" s="3" t="s">
        <v>17</v>
      </c>
      <c r="B10" s="13">
        <v>5</v>
      </c>
      <c r="D10" s="8">
        <v>8</v>
      </c>
      <c r="E10" s="9">
        <f t="shared" si="6"/>
        <v>4.0960000000000003E-2</v>
      </c>
      <c r="F10" s="9">
        <f t="shared" si="7"/>
        <v>0.13256000000000001</v>
      </c>
      <c r="G10" s="1">
        <f t="shared" si="0"/>
        <v>6.6550000000000011</v>
      </c>
      <c r="H10" s="1">
        <f t="shared" si="8"/>
        <v>38.204999999999998</v>
      </c>
      <c r="I10" s="7">
        <f t="shared" si="1"/>
        <v>1.7838980000000002</v>
      </c>
      <c r="J10" s="1">
        <f t="shared" si="2"/>
        <v>1.5648768</v>
      </c>
      <c r="K10" s="1">
        <f>SUM(J$3:J10)/F10</f>
        <v>24.747712733856368</v>
      </c>
      <c r="L10" s="10">
        <f t="shared" si="3"/>
        <v>13.457287266143631</v>
      </c>
      <c r="M10" s="6">
        <f t="shared" si="4"/>
        <v>33.457287266143631</v>
      </c>
      <c r="N10" s="23">
        <f t="shared" si="5"/>
        <v>86.164000000000016</v>
      </c>
    </row>
    <row r="11" spans="1:14" ht="15.75" thickBot="1" x14ac:dyDescent="0.3">
      <c r="A11" s="14" t="s">
        <v>13</v>
      </c>
      <c r="B11" s="15">
        <v>1</v>
      </c>
      <c r="D11" s="8">
        <v>9</v>
      </c>
      <c r="E11" s="9">
        <f t="shared" si="6"/>
        <v>6.5536000000000011E-2</v>
      </c>
      <c r="F11" s="9">
        <f t="shared" si="7"/>
        <v>0.19809600000000002</v>
      </c>
      <c r="G11" s="1">
        <f t="shared" si="0"/>
        <v>7.3205000000000018</v>
      </c>
      <c r="H11" s="1">
        <f t="shared" si="8"/>
        <v>45.525500000000001</v>
      </c>
      <c r="I11" s="7">
        <f t="shared" si="1"/>
        <v>2.7543034800000004</v>
      </c>
      <c r="J11" s="1">
        <f t="shared" si="2"/>
        <v>2.9835591680000006</v>
      </c>
      <c r="K11" s="1">
        <f>SUM(J$3:J11)/F11</f>
        <v>31.621617639932154</v>
      </c>
      <c r="L11" s="10">
        <f t="shared" si="3"/>
        <v>13.903882360067847</v>
      </c>
      <c r="M11" s="6">
        <f t="shared" si="4"/>
        <v>33.903882360067847</v>
      </c>
      <c r="N11" s="23">
        <f t="shared" si="5"/>
        <v>128.76240000000001</v>
      </c>
    </row>
    <row r="12" spans="1:14" ht="15.75" thickBot="1" x14ac:dyDescent="0.3">
      <c r="D12" s="8">
        <v>10</v>
      </c>
      <c r="E12" s="9">
        <f t="shared" si="6"/>
        <v>0.10485760000000002</v>
      </c>
      <c r="F12" s="9">
        <f t="shared" si="7"/>
        <v>0.30295360000000005</v>
      </c>
      <c r="G12" s="1">
        <f t="shared" si="0"/>
        <v>8.0525500000000019</v>
      </c>
      <c r="H12" s="1">
        <f t="shared" si="8"/>
        <v>53.578050000000005</v>
      </c>
      <c r="I12" s="7">
        <f t="shared" si="1"/>
        <v>4.3494814248000004</v>
      </c>
      <c r="J12" s="1">
        <f t="shared" si="2"/>
        <v>5.6180657356800019</v>
      </c>
      <c r="K12" s="1">
        <f>SUM(J$3:J12)/F12</f>
        <v>39.221127273879567</v>
      </c>
      <c r="L12" s="10">
        <f t="shared" si="3"/>
        <v>14.356922726120438</v>
      </c>
      <c r="M12" s="6">
        <f t="shared" si="4"/>
        <v>34.356922726120438</v>
      </c>
      <c r="N12" s="23">
        <f t="shared" si="5"/>
        <v>196.91984000000005</v>
      </c>
    </row>
    <row r="13" spans="1:14" ht="15.75" thickBot="1" x14ac:dyDescent="0.3">
      <c r="A13" s="28" t="s">
        <v>20</v>
      </c>
      <c r="B13" s="29">
        <v>99</v>
      </c>
      <c r="D13" s="8">
        <v>11</v>
      </c>
      <c r="E13" s="9">
        <f t="shared" si="6"/>
        <v>0.16777216000000006</v>
      </c>
      <c r="F13" s="9">
        <f t="shared" si="7"/>
        <v>0.4707257600000001</v>
      </c>
      <c r="G13" s="1">
        <f t="shared" si="0"/>
        <v>8.8578050000000026</v>
      </c>
      <c r="H13" s="1">
        <f t="shared" si="8"/>
        <v>62.435855000000004</v>
      </c>
      <c r="I13" s="7">
        <f t="shared" si="1"/>
        <v>7.032985337648002</v>
      </c>
      <c r="J13" s="1">
        <f t="shared" si="2"/>
        <v>10.474998254796803</v>
      </c>
      <c r="K13" s="1">
        <f>SUM(J$3:J13)/F13</f>
        <v>47.495127435721386</v>
      </c>
      <c r="L13" s="10">
        <f t="shared" si="3"/>
        <v>14.940727564278617</v>
      </c>
      <c r="M13" s="6">
        <f t="shared" si="4"/>
        <v>34.940727564278617</v>
      </c>
      <c r="N13" s="23">
        <f t="shared" si="5"/>
        <v>305.97174400000006</v>
      </c>
    </row>
    <row r="14" spans="1:14" x14ac:dyDescent="0.25">
      <c r="D14" s="8">
        <v>12</v>
      </c>
      <c r="E14" s="9">
        <f t="shared" si="6"/>
        <v>0.26843545600000013</v>
      </c>
      <c r="F14" s="9">
        <f t="shared" si="7"/>
        <v>0.73916121600000029</v>
      </c>
      <c r="G14" s="1">
        <f t="shared" si="0"/>
        <v>9.7435855000000036</v>
      </c>
      <c r="H14" s="1">
        <f t="shared" si="8"/>
        <v>72.179440500000013</v>
      </c>
      <c r="I14" s="7">
        <f t="shared" si="1"/>
        <v>11.619542027260485</v>
      </c>
      <c r="J14" s="1">
        <f t="shared" si="2"/>
        <v>19.375521024442381</v>
      </c>
      <c r="K14" s="1">
        <f>SUM(J$3:J14)/F14</f>
        <v>56.459538297690081</v>
      </c>
      <c r="L14" s="10">
        <f t="shared" si="3"/>
        <v>15.719902202309932</v>
      </c>
      <c r="M14" s="6">
        <f t="shared" si="4"/>
        <v>35.719902202309932</v>
      </c>
      <c r="N14" s="23">
        <f t="shared" si="5"/>
        <v>480.45479040000021</v>
      </c>
    </row>
    <row r="15" spans="1:14" x14ac:dyDescent="0.25">
      <c r="D15" s="8">
        <v>13</v>
      </c>
      <c r="E15" s="9">
        <f t="shared" si="6"/>
        <v>0.42949672960000024</v>
      </c>
      <c r="F15" s="9">
        <f t="shared" si="7"/>
        <v>1.1686579456000006</v>
      </c>
      <c r="G15" s="1">
        <f t="shared" si="0"/>
        <v>10.717944050000005</v>
      </c>
      <c r="H15" s="1">
        <f t="shared" si="8"/>
        <v>82.897384550000012</v>
      </c>
      <c r="I15" s="7">
        <f t="shared" si="1"/>
        <v>19.541830584278458</v>
      </c>
      <c r="J15" s="1">
        <f t="shared" si="2"/>
        <v>35.604155556618593</v>
      </c>
      <c r="K15" s="1">
        <f>SUM(J$3:J15)/F15</f>
        <v>66.175784651711979</v>
      </c>
      <c r="L15" s="10">
        <f t="shared" si="3"/>
        <v>16.721599898288034</v>
      </c>
      <c r="M15" s="6">
        <f t="shared" si="4"/>
        <v>36.721599898288034</v>
      </c>
      <c r="N15" s="23">
        <f t="shared" si="5"/>
        <v>759.62766464000049</v>
      </c>
    </row>
    <row r="16" spans="1:14" x14ac:dyDescent="0.25">
      <c r="D16" s="8">
        <v>14</v>
      </c>
      <c r="E16" s="9">
        <f t="shared" si="6"/>
        <v>0.6871947673600004</v>
      </c>
      <c r="F16" s="9">
        <f t="shared" si="7"/>
        <v>1.8558527129600009</v>
      </c>
      <c r="G16" s="1">
        <f t="shared" si="0"/>
        <v>11.789738455000007</v>
      </c>
      <c r="H16" s="1">
        <f t="shared" si="8"/>
        <v>94.687123005000018</v>
      </c>
      <c r="I16" s="7">
        <f t="shared" si="1"/>
        <v>33.320002106260091</v>
      </c>
      <c r="J16" s="1">
        <f t="shared" si="2"/>
        <v>65.068495465408731</v>
      </c>
      <c r="K16" s="1">
        <f>SUM(J$3:J16)/F16</f>
        <v>76.73311088239133</v>
      </c>
      <c r="L16" s="10">
        <f t="shared" si="3"/>
        <v>17.954012122608688</v>
      </c>
      <c r="M16" s="6">
        <f t="shared" si="4"/>
        <v>37.954012122608688</v>
      </c>
      <c r="N16" s="23">
        <f t="shared" si="5"/>
        <v>1206.3042634240005</v>
      </c>
    </row>
    <row r="17" spans="4:14" x14ac:dyDescent="0.25">
      <c r="D17" s="8">
        <v>15</v>
      </c>
      <c r="E17" s="9">
        <f t="shared" si="6"/>
        <v>1.0995116277760006</v>
      </c>
      <c r="F17" s="9">
        <f t="shared" si="7"/>
        <v>2.9553643407360015</v>
      </c>
      <c r="G17" s="1">
        <f t="shared" si="0"/>
        <v>12.968712300500009</v>
      </c>
      <c r="H17" s="1">
        <f t="shared" si="8"/>
        <v>107.65583530550003</v>
      </c>
      <c r="I17" s="7">
        <f t="shared" si="1"/>
        <v>57.388022012740763</v>
      </c>
      <c r="J17" s="1">
        <f t="shared" si="2"/>
        <v>118.36884271633538</v>
      </c>
      <c r="K17" s="1">
        <f>SUM(J$3:J17)/F17</f>
        <v>88.237579078435687</v>
      </c>
      <c r="L17" s="10">
        <f t="shared" si="3"/>
        <v>19.418256227064347</v>
      </c>
      <c r="M17" s="6">
        <f t="shared" si="4"/>
        <v>39.418256227064347</v>
      </c>
      <c r="N17" s="23">
        <f t="shared" si="5"/>
        <v>1920.986821478401</v>
      </c>
    </row>
    <row r="18" spans="4:14" x14ac:dyDescent="0.25">
      <c r="D18" s="8">
        <v>16</v>
      </c>
      <c r="E18" s="9">
        <f t="shared" si="6"/>
        <v>1.7592186044416012</v>
      </c>
      <c r="F18" s="9">
        <f t="shared" ref="F18:F22" si="9">F17+E18</f>
        <v>4.7145829451776029</v>
      </c>
      <c r="G18" s="1">
        <f t="shared" ref="G18:G22" si="10">IF(D17&gt;=$B$5,G17*$B$6,$B$4)</f>
        <v>14.26558353055001</v>
      </c>
      <c r="H18" s="1">
        <f t="shared" ref="H18:H22" si="11">H17+G18</f>
        <v>121.92141883605004</v>
      </c>
      <c r="I18" s="7">
        <f t="shared" ref="I18:I22" si="12">I17+F17*G18*$B$11</f>
        <v>99.548018878719063</v>
      </c>
      <c r="J18" s="1">
        <f t="shared" ref="J18:J22" si="13">E18*H18</f>
        <v>214.48642829629588</v>
      </c>
      <c r="K18" s="1">
        <f>SUM(J$3:J18)/F18</f>
        <v>100.80650368103224</v>
      </c>
      <c r="L18" s="10">
        <f t="shared" ref="L18:L22" si="14">H18-K18</f>
        <v>21.114915155017798</v>
      </c>
      <c r="M18" s="6">
        <f t="shared" ref="M18:M22" si="15">H18-K18+$B$8</f>
        <v>41.114915155017798</v>
      </c>
      <c r="N18" s="23">
        <f t="shared" ref="N18:N22" si="16">F18*$B$9*$B$10/100</f>
        <v>3064.4789143654421</v>
      </c>
    </row>
    <row r="19" spans="4:14" x14ac:dyDescent="0.25">
      <c r="D19" s="24">
        <v>17</v>
      </c>
      <c r="E19" s="25">
        <f t="shared" si="6"/>
        <v>2.8147497671065622</v>
      </c>
      <c r="F19" s="25">
        <f t="shared" si="9"/>
        <v>7.5293327122841651</v>
      </c>
      <c r="G19" s="10">
        <f t="shared" si="10"/>
        <v>15.692141883605013</v>
      </c>
      <c r="H19" s="10">
        <f t="shared" si="11"/>
        <v>137.61356071965506</v>
      </c>
      <c r="I19" s="7">
        <f t="shared" si="12"/>
        <v>173.52992337647041</v>
      </c>
      <c r="J19" s="1">
        <f t="shared" si="13"/>
        <v>387.34773798635382</v>
      </c>
      <c r="K19" s="1">
        <f>SUM(J$3:J19)/F19</f>
        <v>114.56637579537153</v>
      </c>
      <c r="L19" s="10">
        <f t="shared" si="14"/>
        <v>23.047184924283528</v>
      </c>
      <c r="M19" s="6">
        <f t="shared" si="15"/>
        <v>43.047184924283528</v>
      </c>
      <c r="N19" s="23">
        <f t="shared" si="16"/>
        <v>4894.0662629847075</v>
      </c>
    </row>
    <row r="20" spans="4:14" x14ac:dyDescent="0.25">
      <c r="D20" s="8">
        <v>18</v>
      </c>
      <c r="E20" s="9">
        <f t="shared" si="6"/>
        <v>4.5035996273704999</v>
      </c>
      <c r="F20" s="9">
        <f t="shared" si="9"/>
        <v>12.032932339654664</v>
      </c>
      <c r="G20" s="1">
        <f t="shared" si="10"/>
        <v>17.261356071965515</v>
      </c>
      <c r="H20" s="1">
        <f t="shared" si="11"/>
        <v>154.87491679162056</v>
      </c>
      <c r="I20" s="7">
        <f t="shared" si="12"/>
        <v>303.49641630750523</v>
      </c>
      <c r="J20" s="1">
        <f t="shared" si="13"/>
        <v>697.49461755177958</v>
      </c>
      <c r="K20" s="1">
        <f>SUM(J$3:J20)/F20</f>
        <v>129.65276746503213</v>
      </c>
      <c r="L20" s="10">
        <f t="shared" si="14"/>
        <v>25.222149326588436</v>
      </c>
      <c r="M20" s="6">
        <f t="shared" si="15"/>
        <v>45.222149326588436</v>
      </c>
      <c r="N20" s="23">
        <f t="shared" si="16"/>
        <v>7821.4060207755319</v>
      </c>
    </row>
    <row r="21" spans="4:14" x14ac:dyDescent="0.25">
      <c r="D21" s="8">
        <v>19</v>
      </c>
      <c r="E21" s="9">
        <f t="shared" si="6"/>
        <v>7.2057594037928006</v>
      </c>
      <c r="F21" s="9">
        <f t="shared" si="9"/>
        <v>19.238691743447465</v>
      </c>
      <c r="G21" s="1">
        <f t="shared" si="10"/>
        <v>18.987491679162069</v>
      </c>
      <c r="H21" s="1">
        <f t="shared" si="11"/>
        <v>173.86240847078264</v>
      </c>
      <c r="I21" s="7">
        <f t="shared" si="12"/>
        <v>531.97161898261834</v>
      </c>
      <c r="J21" s="1">
        <f t="shared" si="13"/>
        <v>1252.8106848044072</v>
      </c>
      <c r="K21" s="1">
        <f>SUM(J$3:J21)/F21</f>
        <v>146.2112757390675</v>
      </c>
      <c r="L21" s="10">
        <f t="shared" si="14"/>
        <v>27.651132731715137</v>
      </c>
      <c r="M21" s="6">
        <f t="shared" si="15"/>
        <v>47.651132731715137</v>
      </c>
      <c r="N21" s="23">
        <f t="shared" si="16"/>
        <v>12505.149633240853</v>
      </c>
    </row>
    <row r="22" spans="4:14" x14ac:dyDescent="0.25">
      <c r="D22" s="8">
        <v>20</v>
      </c>
      <c r="E22" s="9">
        <f t="shared" si="6"/>
        <v>11.529215046068481</v>
      </c>
      <c r="F22" s="9">
        <f t="shared" si="9"/>
        <v>30.767906789515948</v>
      </c>
      <c r="G22" s="1">
        <f t="shared" si="10"/>
        <v>20.886240847078277</v>
      </c>
      <c r="H22" s="1">
        <f t="shared" si="11"/>
        <v>194.74864931786092</v>
      </c>
      <c r="I22" s="7">
        <f t="shared" si="12"/>
        <v>933.79556831895843</v>
      </c>
      <c r="J22" s="1">
        <f t="shared" si="13"/>
        <v>2245.2990579169964</v>
      </c>
      <c r="K22" s="1">
        <f>SUM(J$3:J22)/F22</f>
        <v>164.39898742155194</v>
      </c>
      <c r="L22" s="10">
        <f t="shared" si="14"/>
        <v>30.349661896308987</v>
      </c>
      <c r="M22" s="6">
        <f t="shared" si="15"/>
        <v>50.349661896308987</v>
      </c>
      <c r="N22" s="23">
        <f t="shared" si="16"/>
        <v>19999.139413185367</v>
      </c>
    </row>
    <row r="23" spans="4:14" s="27" customFormat="1" x14ac:dyDescent="0.25">
      <c r="D23" s="24">
        <v>21</v>
      </c>
      <c r="E23" s="9">
        <f t="shared" si="6"/>
        <v>18.446744073709571</v>
      </c>
      <c r="F23" s="25">
        <f t="shared" ref="F23:F32" si="17">F22+E23</f>
        <v>49.214650863225515</v>
      </c>
      <c r="G23" s="10">
        <f t="shared" ref="G23:G32" si="18">IF(D22&gt;=$B$5,G22*$B$6,$B$4)</f>
        <v>22.974864931786108</v>
      </c>
      <c r="H23" s="10">
        <f t="shared" ref="H23:H32" si="19">H22+G23</f>
        <v>217.72351424964702</v>
      </c>
      <c r="I23" s="7">
        <f t="shared" ref="I23:I32" si="20">I22+F22*G23*$B$11</f>
        <v>1640.6840710418721</v>
      </c>
      <c r="J23" s="10">
        <f t="shared" ref="J23:J32" si="21">E23*H23</f>
        <v>4016.2899461918973</v>
      </c>
      <c r="K23" s="10">
        <f>SUM(J$3:J23)/F23</f>
        <v>184.38620427661553</v>
      </c>
      <c r="L23" s="10">
        <f t="shared" ref="L23:L32" si="22">H23-K23</f>
        <v>33.337309973031495</v>
      </c>
      <c r="M23" s="6">
        <f t="shared" ref="M23:M32" si="23">H23-K23+$B$8</f>
        <v>53.337309973031495</v>
      </c>
      <c r="N23" s="26">
        <f t="shared" ref="N23:N32" si="24">F23*$B$9*$B$10/100</f>
        <v>31989.523061096585</v>
      </c>
    </row>
    <row r="24" spans="4:14" s="27" customFormat="1" x14ac:dyDescent="0.25">
      <c r="D24" s="24">
        <v>22</v>
      </c>
      <c r="E24" s="9">
        <f t="shared" si="6"/>
        <v>29.514790517935314</v>
      </c>
      <c r="F24" s="25">
        <f t="shared" si="17"/>
        <v>78.729441381160825</v>
      </c>
      <c r="G24" s="10">
        <f t="shared" si="18"/>
        <v>25.272351424964722</v>
      </c>
      <c r="H24" s="10">
        <f t="shared" si="19"/>
        <v>242.99586567461174</v>
      </c>
      <c r="I24" s="7">
        <f t="shared" si="20"/>
        <v>2884.4540229142508</v>
      </c>
      <c r="J24" s="10">
        <f t="shared" si="21"/>
        <v>7171.9720721105141</v>
      </c>
      <c r="K24" s="10">
        <f>SUM(J$3:J24)/F24</f>
        <v>206.3583134157376</v>
      </c>
      <c r="L24" s="10">
        <f t="shared" si="22"/>
        <v>36.637552258874138</v>
      </c>
      <c r="M24" s="6">
        <f t="shared" si="23"/>
        <v>56.637552258874138</v>
      </c>
      <c r="N24" s="26">
        <f t="shared" si="24"/>
        <v>51174.136897754535</v>
      </c>
    </row>
    <row r="25" spans="4:14" s="27" customFormat="1" x14ac:dyDescent="0.25">
      <c r="D25" s="24">
        <v>23</v>
      </c>
      <c r="E25" s="9">
        <f t="shared" si="6"/>
        <v>47.223664828696506</v>
      </c>
      <c r="F25" s="25">
        <f t="shared" si="17"/>
        <v>125.95310620985734</v>
      </c>
      <c r="G25" s="10">
        <f t="shared" si="18"/>
        <v>27.799586567461198</v>
      </c>
      <c r="H25" s="10">
        <f t="shared" si="19"/>
        <v>270.79545224207294</v>
      </c>
      <c r="I25" s="7">
        <f t="shared" si="20"/>
        <v>5073.0999439976931</v>
      </c>
      <c r="J25" s="10">
        <f t="shared" si="21"/>
        <v>12787.953673814944</v>
      </c>
      <c r="K25" s="10">
        <f>SUM(J$3:J25)/F25</f>
        <v>230.51776400828595</v>
      </c>
      <c r="L25" s="10">
        <f t="shared" si="22"/>
        <v>40.277688233786989</v>
      </c>
      <c r="M25" s="6">
        <f t="shared" si="23"/>
        <v>60.277688233786989</v>
      </c>
      <c r="N25" s="26">
        <f t="shared" si="24"/>
        <v>81869.519036407262</v>
      </c>
    </row>
    <row r="26" spans="4:14" s="27" customFormat="1" x14ac:dyDescent="0.25">
      <c r="D26" s="24">
        <v>24</v>
      </c>
      <c r="E26" s="9">
        <f t="shared" si="6"/>
        <v>75.557863725914416</v>
      </c>
      <c r="F26" s="25">
        <f t="shared" si="17"/>
        <v>201.51096993577175</v>
      </c>
      <c r="G26" s="10">
        <f t="shared" si="18"/>
        <v>30.579545224207319</v>
      </c>
      <c r="H26" s="10">
        <f t="shared" si="19"/>
        <v>301.37499746628026</v>
      </c>
      <c r="I26" s="7">
        <f t="shared" si="20"/>
        <v>8924.6886514714133</v>
      </c>
      <c r="J26" s="10">
        <f t="shared" si="21"/>
        <v>22771.250988955006</v>
      </c>
      <c r="K26" s="10">
        <f>SUM(J$3:J26)/F26</f>
        <v>257.08614979552561</v>
      </c>
      <c r="L26" s="10">
        <f t="shared" si="22"/>
        <v>44.288847670754649</v>
      </c>
      <c r="M26" s="6">
        <f t="shared" si="23"/>
        <v>64.288847670754649</v>
      </c>
      <c r="N26" s="26">
        <f t="shared" si="24"/>
        <v>130982.13045825165</v>
      </c>
    </row>
    <row r="27" spans="4:14" x14ac:dyDescent="0.25">
      <c r="D27" s="8">
        <v>25</v>
      </c>
      <c r="E27" s="9">
        <f t="shared" si="6"/>
        <v>99</v>
      </c>
      <c r="F27" s="9">
        <f t="shared" si="17"/>
        <v>300.51096993577175</v>
      </c>
      <c r="G27" s="1">
        <f t="shared" si="18"/>
        <v>33.637499746628052</v>
      </c>
      <c r="H27" s="1">
        <f t="shared" si="19"/>
        <v>335.01249721290833</v>
      </c>
      <c r="I27" s="7">
        <f t="shared" si="20"/>
        <v>15703.013851628708</v>
      </c>
      <c r="J27" s="1">
        <f t="shared" si="21"/>
        <v>33166.237224077922</v>
      </c>
      <c r="K27" s="1">
        <f>SUM(J$3:J27)/F27</f>
        <v>282.75811909491506</v>
      </c>
      <c r="L27" s="10">
        <f t="shared" si="22"/>
        <v>52.254378117993269</v>
      </c>
      <c r="M27" s="6">
        <f t="shared" si="23"/>
        <v>72.254378117993269</v>
      </c>
      <c r="N27" s="23">
        <f t="shared" si="24"/>
        <v>195332.13045825166</v>
      </c>
    </row>
    <row r="28" spans="4:14" x14ac:dyDescent="0.25">
      <c r="D28" s="8">
        <v>26</v>
      </c>
      <c r="E28" s="9">
        <f t="shared" si="6"/>
        <v>99</v>
      </c>
      <c r="F28" s="9">
        <f t="shared" si="17"/>
        <v>399.51096993577175</v>
      </c>
      <c r="G28" s="1">
        <f t="shared" si="18"/>
        <v>37.001249721290861</v>
      </c>
      <c r="H28" s="1">
        <f t="shared" si="19"/>
        <v>372.01374693419916</v>
      </c>
      <c r="I28" s="7">
        <f t="shared" si="20"/>
        <v>26822.295294209529</v>
      </c>
      <c r="J28" s="1">
        <f t="shared" si="21"/>
        <v>36829.360946485715</v>
      </c>
      <c r="K28" s="1">
        <f>SUM(J$3:J28)/F28</f>
        <v>304.87592766850622</v>
      </c>
      <c r="L28" s="10">
        <f t="shared" si="22"/>
        <v>67.13781926569294</v>
      </c>
      <c r="M28" s="6">
        <f t="shared" si="23"/>
        <v>87.13781926569294</v>
      </c>
      <c r="N28" s="23">
        <f t="shared" si="24"/>
        <v>259682.1304582516</v>
      </c>
    </row>
    <row r="29" spans="4:14" x14ac:dyDescent="0.25">
      <c r="D29" s="24">
        <v>27</v>
      </c>
      <c r="E29" s="9">
        <f t="shared" si="6"/>
        <v>99</v>
      </c>
      <c r="F29" s="25">
        <f t="shared" si="17"/>
        <v>498.51096993577175</v>
      </c>
      <c r="G29" s="10">
        <f t="shared" si="18"/>
        <v>40.70137469341995</v>
      </c>
      <c r="H29" s="10">
        <f t="shared" si="19"/>
        <v>412.71512162761911</v>
      </c>
      <c r="I29" s="7">
        <f t="shared" si="20"/>
        <v>43082.940975697005</v>
      </c>
      <c r="J29" s="1">
        <f t="shared" si="21"/>
        <v>40858.79704113429</v>
      </c>
      <c r="K29" s="1">
        <f>SUM(J$3:J29)/F29</f>
        <v>326.29186602454212</v>
      </c>
      <c r="L29" s="10">
        <f t="shared" si="22"/>
        <v>86.423255603076996</v>
      </c>
      <c r="M29" s="6">
        <f t="shared" si="23"/>
        <v>106.423255603077</v>
      </c>
      <c r="N29" s="23">
        <f t="shared" si="24"/>
        <v>324032.13045825163</v>
      </c>
    </row>
    <row r="30" spans="4:14" x14ac:dyDescent="0.25">
      <c r="D30" s="8">
        <v>28</v>
      </c>
      <c r="E30" s="9">
        <f t="shared" si="6"/>
        <v>99</v>
      </c>
      <c r="F30" s="9">
        <f t="shared" si="17"/>
        <v>597.51096993577175</v>
      </c>
      <c r="G30" s="1">
        <f t="shared" si="18"/>
        <v>44.771512162761951</v>
      </c>
      <c r="H30" s="1">
        <f t="shared" si="19"/>
        <v>457.48663379038106</v>
      </c>
      <c r="I30" s="7">
        <f t="shared" si="20"/>
        <v>65402.030929446672</v>
      </c>
      <c r="J30" s="1">
        <f t="shared" si="21"/>
        <v>45291.176745247729</v>
      </c>
      <c r="K30" s="1">
        <f>SUM(J$3:J30)/F30</f>
        <v>348.02917740848915</v>
      </c>
      <c r="L30" s="10">
        <f t="shared" si="22"/>
        <v>109.45745638189192</v>
      </c>
      <c r="M30" s="6">
        <f t="shared" si="23"/>
        <v>129.45745638189192</v>
      </c>
      <c r="N30" s="23">
        <f t="shared" si="24"/>
        <v>388382.13045825163</v>
      </c>
    </row>
    <row r="31" spans="4:14" x14ac:dyDescent="0.25">
      <c r="D31" s="8">
        <v>29</v>
      </c>
      <c r="E31" s="9">
        <f t="shared" si="6"/>
        <v>99</v>
      </c>
      <c r="F31" s="9">
        <f t="shared" si="17"/>
        <v>696.51096993577175</v>
      </c>
      <c r="G31" s="1">
        <f t="shared" si="18"/>
        <v>49.248663379038149</v>
      </c>
      <c r="H31" s="1">
        <f t="shared" si="19"/>
        <v>506.7352971694192</v>
      </c>
      <c r="I31" s="7">
        <f t="shared" si="20"/>
        <v>94828.647553096074</v>
      </c>
      <c r="J31" s="1">
        <f t="shared" si="21"/>
        <v>50166.794419772501</v>
      </c>
      <c r="K31" s="1">
        <f>SUM(J$3:J31)/F31</f>
        <v>370.58719377078842</v>
      </c>
      <c r="L31" s="10">
        <f t="shared" si="22"/>
        <v>136.14810339863078</v>
      </c>
      <c r="M31" s="6">
        <f t="shared" si="23"/>
        <v>156.14810339863078</v>
      </c>
      <c r="N31" s="23">
        <f t="shared" si="24"/>
        <v>452732.13045825169</v>
      </c>
    </row>
    <row r="32" spans="4:14" x14ac:dyDescent="0.25">
      <c r="D32" s="8">
        <v>30</v>
      </c>
      <c r="E32" s="9">
        <f t="shared" si="6"/>
        <v>99</v>
      </c>
      <c r="F32" s="9">
        <f t="shared" si="17"/>
        <v>795.51096993577175</v>
      </c>
      <c r="G32" s="1">
        <f t="shared" si="18"/>
        <v>54.173529716941971</v>
      </c>
      <c r="H32" s="1">
        <f t="shared" si="19"/>
        <v>560.90882688636111</v>
      </c>
      <c r="I32" s="7">
        <f t="shared" si="20"/>
        <v>132561.10528108769</v>
      </c>
      <c r="J32" s="1">
        <f t="shared" si="21"/>
        <v>55529.97386174975</v>
      </c>
      <c r="K32" s="1">
        <f>SUM(J$3:J32)/F32</f>
        <v>394.27240037449235</v>
      </c>
      <c r="L32" s="10">
        <f t="shared" si="22"/>
        <v>166.63642651186876</v>
      </c>
      <c r="M32" s="6">
        <f t="shared" si="23"/>
        <v>186.63642651186876</v>
      </c>
      <c r="N32" s="23">
        <f t="shared" si="24"/>
        <v>517082.13045825169</v>
      </c>
    </row>
    <row r="33" spans="4:14" x14ac:dyDescent="0.25">
      <c r="D33" s="8">
        <v>31</v>
      </c>
      <c r="E33" s="9">
        <f t="shared" si="6"/>
        <v>99</v>
      </c>
      <c r="F33" s="9">
        <f t="shared" ref="F33:F35" si="25">F32+E33</f>
        <v>894.51096993577175</v>
      </c>
      <c r="G33" s="1">
        <f t="shared" ref="G33:G35" si="26">IF(D32&gt;=$B$5,G32*$B$6,$B$4)</f>
        <v>59.590882688636171</v>
      </c>
      <c r="H33" s="1">
        <f t="shared" ref="H33:H35" si="27">H32+G33</f>
        <v>620.49970957499727</v>
      </c>
      <c r="I33" s="7">
        <f t="shared" ref="I33:I35" si="28">I32+F32*G33*$B$11</f>
        <v>179966.30616805344</v>
      </c>
      <c r="J33" s="1">
        <f t="shared" ref="J33:J35" si="29">E33*H33</f>
        <v>61429.471247924732</v>
      </c>
      <c r="K33" s="1">
        <f>SUM(J$3:J33)/F33</f>
        <v>419.31010741620491</v>
      </c>
      <c r="L33" s="10">
        <f t="shared" ref="L33:L35" si="30">H33-K33</f>
        <v>201.18960215879235</v>
      </c>
      <c r="M33" s="6">
        <f t="shared" ref="M33:M35" si="31">H33-K33+$B$8</f>
        <v>221.18960215879235</v>
      </c>
      <c r="N33" s="23">
        <f t="shared" ref="N33:N35" si="32">F33*$B$9*$B$10/100</f>
        <v>581432.13045825169</v>
      </c>
    </row>
    <row r="34" spans="4:14" x14ac:dyDescent="0.25">
      <c r="D34" s="8">
        <v>32</v>
      </c>
      <c r="E34" s="9">
        <f t="shared" si="6"/>
        <v>99</v>
      </c>
      <c r="F34" s="9">
        <f t="shared" si="25"/>
        <v>993.51096993577175</v>
      </c>
      <c r="G34" s="1">
        <f t="shared" si="26"/>
        <v>65.549970957499795</v>
      </c>
      <c r="H34" s="1">
        <f t="shared" si="27"/>
        <v>686.04968053249706</v>
      </c>
      <c r="I34" s="7">
        <f t="shared" si="28"/>
        <v>238601.47426850826</v>
      </c>
      <c r="J34" s="1">
        <f t="shared" si="29"/>
        <v>67918.918372717206</v>
      </c>
      <c r="K34" s="1">
        <f>SUM(J$3:J34)/F34</f>
        <v>445.88980158930508</v>
      </c>
      <c r="L34" s="10">
        <f t="shared" si="30"/>
        <v>240.15987894319198</v>
      </c>
      <c r="M34" s="6">
        <f t="shared" si="31"/>
        <v>260.15987894319198</v>
      </c>
      <c r="N34" s="23">
        <f t="shared" si="32"/>
        <v>645782.13045825169</v>
      </c>
    </row>
    <row r="35" spans="4:14" x14ac:dyDescent="0.25">
      <c r="D35" s="8">
        <v>33</v>
      </c>
      <c r="E35" s="9">
        <f t="shared" si="6"/>
        <v>99</v>
      </c>
      <c r="F35" s="9">
        <f t="shared" si="25"/>
        <v>1092.5109699357718</v>
      </c>
      <c r="G35" s="1">
        <f t="shared" si="26"/>
        <v>72.104968053249777</v>
      </c>
      <c r="H35" s="1">
        <f t="shared" si="27"/>
        <v>758.15464858574683</v>
      </c>
      <c r="I35" s="7">
        <f t="shared" si="28"/>
        <v>310238.55101628031</v>
      </c>
      <c r="J35" s="1">
        <f t="shared" si="29"/>
        <v>75057.310209988937</v>
      </c>
      <c r="K35" s="1">
        <f>SUM(J$3:J35)/F35</f>
        <v>474.18628620443451</v>
      </c>
      <c r="L35" s="10">
        <f t="shared" si="30"/>
        <v>283.96836238131232</v>
      </c>
      <c r="M35" s="6">
        <f t="shared" si="31"/>
        <v>303.96836238131232</v>
      </c>
      <c r="N35" s="23">
        <f t="shared" si="32"/>
        <v>710132.13045825169</v>
      </c>
    </row>
    <row r="36" spans="4:14" x14ac:dyDescent="0.25">
      <c r="E36" s="9"/>
      <c r="F36" s="9"/>
      <c r="G36" s="1"/>
      <c r="M36"/>
    </row>
    <row r="37" spans="4:14" x14ac:dyDescent="0.25">
      <c r="E37" s="9"/>
      <c r="F37" s="9"/>
      <c r="G37" s="1"/>
      <c r="M37"/>
    </row>
    <row r="38" spans="4:14" x14ac:dyDescent="0.25">
      <c r="E38" s="9"/>
      <c r="F38" s="9"/>
      <c r="G38" s="1"/>
      <c r="M38"/>
    </row>
    <row r="39" spans="4:14" x14ac:dyDescent="0.25">
      <c r="M39"/>
    </row>
    <row r="40" spans="4:14" x14ac:dyDescent="0.25">
      <c r="M40"/>
    </row>
    <row r="41" spans="4:14" x14ac:dyDescent="0.25">
      <c r="M41"/>
    </row>
    <row r="42" spans="4:14" x14ac:dyDescent="0.25">
      <c r="M42"/>
    </row>
    <row r="43" spans="4:14" x14ac:dyDescent="0.25">
      <c r="M43"/>
    </row>
    <row r="44" spans="4:14" x14ac:dyDescent="0.25">
      <c r="M44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2006-09-21T08:52:22Z</dcterms:created>
  <dcterms:modified xsi:type="dcterms:W3CDTF">2021-01-07T08:07:19Z</dcterms:modified>
</cp:coreProperties>
</file>