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61404B00-427B-4F45-842B-F69573933222}" xr6:coauthVersionLast="45" xr6:coauthVersionMax="45" xr10:uidLastSave="{00000000-0000-0000-0000-000000000000}"/>
  <bookViews>
    <workbookView xWindow="34515" yWindow="16200" windowWidth="23085" windowHeight="156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A12" i="1" l="1"/>
  <c r="N3" i="1"/>
  <c r="B14" i="1"/>
  <c r="A11" i="1"/>
  <c r="A10" i="1"/>
  <c r="E5" i="1" l="1"/>
  <c r="E6" i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1"/>
  <c r="G4" i="1" l="1"/>
  <c r="E3" i="1"/>
  <c r="F3" i="1" s="1"/>
  <c r="H4" i="1" l="1"/>
  <c r="I4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J3" i="1"/>
  <c r="K3" i="1" s="1"/>
  <c r="J4" i="1"/>
  <c r="F4" i="1"/>
  <c r="N4" i="1" l="1"/>
  <c r="I5" i="1"/>
  <c r="G19" i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F5" i="1"/>
  <c r="N5" i="1" s="1"/>
  <c r="L3" i="1"/>
  <c r="M3" i="1"/>
  <c r="H5" i="1"/>
  <c r="K4" i="1"/>
  <c r="I6" i="1" l="1"/>
  <c r="F6" i="1"/>
  <c r="N6" i="1" s="1"/>
  <c r="J5" i="1"/>
  <c r="L4" i="1"/>
  <c r="M4" i="1"/>
  <c r="H6" i="1"/>
  <c r="I7" i="1" l="1"/>
  <c r="K5" i="1"/>
  <c r="L5" i="1" s="1"/>
  <c r="F7" i="1"/>
  <c r="N7" i="1" s="1"/>
  <c r="J6" i="1"/>
  <c r="K6" i="1" s="1"/>
  <c r="L6" i="1" s="1"/>
  <c r="H7" i="1"/>
  <c r="I8" i="1" l="1"/>
  <c r="M5" i="1"/>
  <c r="F8" i="1"/>
  <c r="N8" i="1" s="1"/>
  <c r="J7" i="1"/>
  <c r="M6" i="1"/>
  <c r="H8" i="1"/>
  <c r="I9" i="1" l="1"/>
  <c r="K7" i="1"/>
  <c r="L7" i="1" s="1"/>
  <c r="F9" i="1"/>
  <c r="N9" i="1" s="1"/>
  <c r="J8" i="1"/>
  <c r="K8" i="1" s="1"/>
  <c r="L8" i="1" s="1"/>
  <c r="H9" i="1"/>
  <c r="I10" i="1" l="1"/>
  <c r="M7" i="1"/>
  <c r="F10" i="1"/>
  <c r="N10" i="1" s="1"/>
  <c r="H10" i="1"/>
  <c r="M8" i="1"/>
  <c r="J9" i="1"/>
  <c r="I11" i="1" l="1"/>
  <c r="K9" i="1"/>
  <c r="L9" i="1" s="1"/>
  <c r="F11" i="1"/>
  <c r="N11" i="1" s="1"/>
  <c r="H11" i="1"/>
  <c r="J11" i="1" s="1"/>
  <c r="J10" i="1"/>
  <c r="K10" i="1" s="1"/>
  <c r="L10" i="1" s="1"/>
  <c r="I12" i="1" l="1"/>
  <c r="I13" i="1" s="1"/>
  <c r="M9" i="1"/>
  <c r="F12" i="1"/>
  <c r="N12" i="1" s="1"/>
  <c r="M10" i="1"/>
  <c r="K11" i="1"/>
  <c r="L11" i="1" s="1"/>
  <c r="H12" i="1"/>
  <c r="F13" i="1" l="1"/>
  <c r="N13" i="1" s="1"/>
  <c r="M11" i="1"/>
  <c r="H13" i="1"/>
  <c r="J13" i="1" s="1"/>
  <c r="J12" i="1"/>
  <c r="I14" i="1" l="1"/>
  <c r="K12" i="1"/>
  <c r="L12" i="1" s="1"/>
  <c r="F14" i="1"/>
  <c r="K13" i="1"/>
  <c r="L13" i="1" s="1"/>
  <c r="H14" i="1"/>
  <c r="I15" i="1" l="1"/>
  <c r="I16" i="1" s="1"/>
  <c r="F15" i="1"/>
  <c r="N15" i="1" s="1"/>
  <c r="N14" i="1"/>
  <c r="M12" i="1"/>
  <c r="M13" i="1"/>
  <c r="H15" i="1"/>
  <c r="J15" i="1" s="1"/>
  <c r="J14" i="1"/>
  <c r="F16" i="1" l="1"/>
  <c r="N16" i="1" s="1"/>
  <c r="I17" i="1"/>
  <c r="K14" i="1"/>
  <c r="L14" i="1" s="1"/>
  <c r="F17" i="1"/>
  <c r="N17" i="1" s="1"/>
  <c r="K15" i="1"/>
  <c r="L15" i="1" s="1"/>
  <c r="H16" i="1"/>
  <c r="J16" i="1" s="1"/>
  <c r="K16" i="1" s="1"/>
  <c r="L16" i="1" s="1"/>
  <c r="I18" i="1" l="1"/>
  <c r="I19" i="1" s="1"/>
  <c r="F18" i="1"/>
  <c r="N18" i="1" s="1"/>
  <c r="M14" i="1"/>
  <c r="M15" i="1"/>
  <c r="M16" i="1"/>
  <c r="H17" i="1"/>
  <c r="H18" i="1" s="1"/>
  <c r="J18" i="1" l="1"/>
  <c r="H19" i="1"/>
  <c r="F19" i="1"/>
  <c r="N19" i="1" s="1"/>
  <c r="J17" i="1"/>
  <c r="I20" i="1" l="1"/>
  <c r="J19" i="1"/>
  <c r="H20" i="1"/>
  <c r="F20" i="1"/>
  <c r="N20" i="1" s="1"/>
  <c r="K17" i="1"/>
  <c r="L17" i="1" s="1"/>
  <c r="K18" i="1"/>
  <c r="I21" i="1" l="1"/>
  <c r="J20" i="1"/>
  <c r="K20" i="1" s="1"/>
  <c r="L20" i="1" s="1"/>
  <c r="H21" i="1"/>
  <c r="M17" i="1"/>
  <c r="K19" i="1"/>
  <c r="M19" i="1" s="1"/>
  <c r="F21" i="1"/>
  <c r="N21" i="1" s="1"/>
  <c r="L18" i="1"/>
  <c r="M18" i="1"/>
  <c r="I22" i="1" l="1"/>
  <c r="J21" i="1"/>
  <c r="K21" i="1" s="1"/>
  <c r="H22" i="1"/>
  <c r="L19" i="1"/>
  <c r="M20" i="1"/>
  <c r="F22" i="1"/>
  <c r="F23" i="1" l="1"/>
  <c r="N23" i="1" s="1"/>
  <c r="N22" i="1"/>
  <c r="I23" i="1"/>
  <c r="I24" i="1" s="1"/>
  <c r="I25" i="1" s="1"/>
  <c r="F24" i="1"/>
  <c r="N24" i="1" s="1"/>
  <c r="J22" i="1"/>
  <c r="K22" i="1" s="1"/>
  <c r="H23" i="1"/>
  <c r="L21" i="1"/>
  <c r="M21" i="1"/>
  <c r="F25" i="1" l="1"/>
  <c r="N25" i="1" s="1"/>
  <c r="H24" i="1"/>
  <c r="J23" i="1"/>
  <c r="K23" i="1" s="1"/>
  <c r="L23" i="1" s="1"/>
  <c r="M22" i="1"/>
  <c r="L22" i="1"/>
  <c r="I26" i="1" l="1"/>
  <c r="F26" i="1"/>
  <c r="N26" i="1" s="1"/>
  <c r="M23" i="1"/>
  <c r="J24" i="1"/>
  <c r="K24" i="1" s="1"/>
  <c r="M24" i="1" s="1"/>
  <c r="H25" i="1"/>
  <c r="I27" i="1" l="1"/>
  <c r="F27" i="1"/>
  <c r="N27" i="1" s="1"/>
  <c r="L24" i="1"/>
  <c r="J25" i="1"/>
  <c r="K25" i="1" s="1"/>
  <c r="L25" i="1" s="1"/>
  <c r="H26" i="1"/>
  <c r="I28" i="1" l="1"/>
  <c r="F28" i="1"/>
  <c r="N28" i="1" s="1"/>
  <c r="M25" i="1"/>
  <c r="J26" i="1"/>
  <c r="K26" i="1" s="1"/>
  <c r="M26" i="1" s="1"/>
  <c r="H27" i="1"/>
  <c r="I29" i="1" l="1"/>
  <c r="F29" i="1"/>
  <c r="N29" i="1" s="1"/>
  <c r="L26" i="1"/>
  <c r="H28" i="1"/>
  <c r="J27" i="1"/>
  <c r="K27" i="1" s="1"/>
  <c r="M27" i="1" s="1"/>
  <c r="I30" i="1" l="1"/>
  <c r="F30" i="1"/>
  <c r="N30" i="1" s="1"/>
  <c r="L27" i="1"/>
  <c r="J28" i="1"/>
  <c r="K28" i="1" s="1"/>
  <c r="L28" i="1" s="1"/>
  <c r="H29" i="1"/>
  <c r="I31" i="1" l="1"/>
  <c r="M28" i="1"/>
  <c r="F31" i="1"/>
  <c r="N31" i="1" s="1"/>
  <c r="J29" i="1"/>
  <c r="K29" i="1" s="1"/>
  <c r="L29" i="1" s="1"/>
  <c r="H30" i="1"/>
  <c r="I32" i="1" l="1"/>
  <c r="M29" i="1"/>
  <c r="F32" i="1"/>
  <c r="N32" i="1" s="1"/>
  <c r="J30" i="1"/>
  <c r="K30" i="1" s="1"/>
  <c r="M30" i="1" s="1"/>
  <c r="H31" i="1"/>
  <c r="I33" i="1" l="1"/>
  <c r="F33" i="1"/>
  <c r="N33" i="1" s="1"/>
  <c r="L30" i="1"/>
  <c r="H32" i="1"/>
  <c r="H33" i="1" s="1"/>
  <c r="J31" i="1"/>
  <c r="K31" i="1" s="1"/>
  <c r="M31" i="1" s="1"/>
  <c r="I34" i="1" l="1"/>
  <c r="I35" i="1" s="1"/>
  <c r="F34" i="1"/>
  <c r="N34" i="1" s="1"/>
  <c r="H34" i="1"/>
  <c r="J33" i="1"/>
  <c r="L31" i="1"/>
  <c r="J32" i="1"/>
  <c r="K32" i="1" s="1"/>
  <c r="M32" i="1" s="1"/>
  <c r="K33" i="1" l="1"/>
  <c r="M33" i="1" s="1"/>
  <c r="F35" i="1"/>
  <c r="N35" i="1" s="1"/>
  <c r="H35" i="1"/>
  <c r="J34" i="1"/>
  <c r="K34" i="1" s="1"/>
  <c r="M34" i="1" s="1"/>
  <c r="L32" i="1"/>
  <c r="L33" i="1" l="1"/>
  <c r="J35" i="1"/>
  <c r="K35" i="1" s="1"/>
  <c r="M35" i="1" s="1"/>
  <c r="L34" i="1"/>
  <c r="L35" i="1" l="1"/>
</calcChain>
</file>

<file path=xl/sharedStrings.xml><?xml version="1.0" encoding="utf-8"?>
<sst xmlns="http://schemas.openxmlformats.org/spreadsheetml/2006/main" count="24" uniqueCount="24">
  <si>
    <t>Parameter</t>
  </si>
  <si>
    <t>FaktorMengeErhoehen</t>
  </si>
  <si>
    <t>FaktorAbstandErhoehen</t>
  </si>
  <si>
    <t>Runde</t>
  </si>
  <si>
    <t>Lots Runde</t>
  </si>
  <si>
    <t>Lots insgesamt</t>
  </si>
  <si>
    <t>Einstiegskurs Runde</t>
  </si>
  <si>
    <t>NachRundeErweitern</t>
  </si>
  <si>
    <t>Durchschnitts-kurs</t>
  </si>
  <si>
    <t>Margin in %</t>
  </si>
  <si>
    <t>Max Lots</t>
  </si>
  <si>
    <t>Währungspaar</t>
  </si>
  <si>
    <t>Lots (100.000 = 1 Lot)</t>
  </si>
  <si>
    <t>Distanz Pips Runde</t>
  </si>
  <si>
    <t>Distanz Pips insgesamt</t>
  </si>
  <si>
    <t>TP Pips</t>
  </si>
  <si>
    <t>Distanz Pips</t>
  </si>
  <si>
    <t>1 Pip =</t>
  </si>
  <si>
    <t>Abstand Pips BE</t>
  </si>
  <si>
    <t>Abstand Pips TP</t>
  </si>
  <si>
    <t>Verlust €</t>
  </si>
  <si>
    <t>Margin € insgesamt</t>
  </si>
  <si>
    <t>EUR/USD</t>
  </si>
  <si>
    <t>EA PAAT Berechnung Forex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</si>
</sst>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4" fontId="0" fillId="3" borderId="0" xfId="0" applyNumberFormat="1" applyFill="1"/>
    <xf numFmtId="4" fontId="0" fillId="4" borderId="0" xfId="0" applyNumberFormat="1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/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Fill="1" applyBorder="1"/>
    <xf numFmtId="0" fontId="1" fillId="0" borderId="0" xfId="0" applyFont="1" applyBorder="1"/>
    <xf numFmtId="0" fontId="1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0" fillId="0" borderId="1" xfId="0" applyFill="1" applyBorder="1"/>
    <xf numFmtId="164" fontId="0" fillId="0" borderId="0" xfId="0" applyNumberFormat="1"/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Normal="100" workbookViewId="0">
      <selection activeCell="B18" sqref="B18"/>
    </sheetView>
  </sheetViews>
  <sheetFormatPr baseColWidth="10" defaultRowHeight="15" x14ac:dyDescent="0.25"/>
  <cols>
    <col min="1" max="1" width="23.28515625" customWidth="1"/>
    <col min="3" max="3" width="2.5703125" customWidth="1"/>
    <col min="4" max="4" width="6.7109375" style="8" bestFit="1" customWidth="1"/>
    <col min="5" max="5" width="9.140625" style="8" customWidth="1"/>
    <col min="6" max="6" width="10.85546875" style="8" customWidth="1"/>
    <col min="7" max="7" width="8.7109375" customWidth="1"/>
    <col min="8" max="8" width="11" customWidth="1"/>
    <col min="9" max="9" width="12.7109375" bestFit="1" customWidth="1"/>
    <col min="10" max="10" width="12.5703125" hidden="1" customWidth="1"/>
    <col min="11" max="11" width="13.7109375" hidden="1" customWidth="1"/>
    <col min="12" max="12" width="10.85546875" bestFit="1" customWidth="1"/>
    <col min="13" max="13" width="10.85546875" style="8" bestFit="1" customWidth="1"/>
  </cols>
  <sheetData>
    <row r="1" spans="1:14" ht="15.75" thickBot="1" x14ac:dyDescent="0.3">
      <c r="A1" t="s">
        <v>23</v>
      </c>
    </row>
    <row r="2" spans="1:14" ht="45.75" thickBot="1" x14ac:dyDescent="0.3">
      <c r="A2" s="4" t="s">
        <v>0</v>
      </c>
      <c r="B2" s="5"/>
      <c r="C2" s="15"/>
      <c r="D2" s="16" t="s">
        <v>3</v>
      </c>
      <c r="E2" s="16" t="s">
        <v>4</v>
      </c>
      <c r="F2" s="16" t="s">
        <v>5</v>
      </c>
      <c r="G2" s="16" t="s">
        <v>13</v>
      </c>
      <c r="H2" s="16" t="s">
        <v>14</v>
      </c>
      <c r="I2" s="17" t="s">
        <v>20</v>
      </c>
      <c r="J2" s="16" t="s">
        <v>6</v>
      </c>
      <c r="K2" s="16" t="s">
        <v>8</v>
      </c>
      <c r="L2" s="18" t="s">
        <v>18</v>
      </c>
      <c r="M2" s="19" t="s">
        <v>19</v>
      </c>
      <c r="N2" s="18" t="s">
        <v>21</v>
      </c>
    </row>
    <row r="3" spans="1:14" x14ac:dyDescent="0.25">
      <c r="A3" s="2" t="s">
        <v>12</v>
      </c>
      <c r="B3" s="11">
        <v>0.01</v>
      </c>
      <c r="C3" s="15"/>
      <c r="D3" s="8">
        <v>1</v>
      </c>
      <c r="E3" s="9">
        <f>B3</f>
        <v>0.01</v>
      </c>
      <c r="F3" s="9">
        <f>E3</f>
        <v>0.01</v>
      </c>
      <c r="G3" s="1">
        <v>0</v>
      </c>
      <c r="H3" s="1">
        <v>0</v>
      </c>
      <c r="I3" s="7">
        <v>0</v>
      </c>
      <c r="J3" s="1">
        <f>E3*H3</f>
        <v>0</v>
      </c>
      <c r="K3" s="1">
        <f>SUM(J$3:J3)/F3</f>
        <v>0</v>
      </c>
      <c r="L3" s="10">
        <f>H3-K3</f>
        <v>0</v>
      </c>
      <c r="M3" s="6">
        <f>H3-K3+$B$8</f>
        <v>20</v>
      </c>
      <c r="N3" s="21">
        <f>F3*100000/$B$10*$B$14/100</f>
        <v>33.333333333333336</v>
      </c>
    </row>
    <row r="4" spans="1:14" x14ac:dyDescent="0.25">
      <c r="A4" s="2" t="s">
        <v>16</v>
      </c>
      <c r="B4" s="12">
        <v>5</v>
      </c>
      <c r="C4" s="15"/>
      <c r="D4" s="8">
        <v>2</v>
      </c>
      <c r="E4" s="9">
        <f>MIN($B$17,IF(D3&gt;=$B$5,E3*$B$7,$B$3))</f>
        <v>0.01</v>
      </c>
      <c r="F4" s="9">
        <f>F3+E4</f>
        <v>0.02</v>
      </c>
      <c r="G4" s="1">
        <f t="shared" ref="G4:G17" si="0">IF(D3&gt;=$B$5,G3*$B$6,$B$4)</f>
        <v>5</v>
      </c>
      <c r="H4" s="1">
        <f>H3+G4</f>
        <v>5</v>
      </c>
      <c r="I4" s="7">
        <f>I3+F3*100000/$B$12*G4*$B$15/$B$10</f>
        <v>0.41322314049586778</v>
      </c>
      <c r="J4" s="1">
        <f t="shared" ref="J4:J17" si="1">E4*H4</f>
        <v>0.05</v>
      </c>
      <c r="K4" s="1">
        <f>SUM(J$3:J4)/F4</f>
        <v>2.5</v>
      </c>
      <c r="L4" s="10">
        <f t="shared" ref="L4:L17" si="2">H4-K4</f>
        <v>2.5</v>
      </c>
      <c r="M4" s="6">
        <f t="shared" ref="M4:M17" si="3">H4-K4+$B$8</f>
        <v>22.5</v>
      </c>
      <c r="N4" s="21">
        <f>F4*100000/$B$10*$B$14/100</f>
        <v>66.666666666666671</v>
      </c>
    </row>
    <row r="5" spans="1:14" x14ac:dyDescent="0.25">
      <c r="A5" s="2" t="s">
        <v>7</v>
      </c>
      <c r="B5" s="12">
        <v>5</v>
      </c>
      <c r="C5" s="15"/>
      <c r="D5" s="8">
        <v>3</v>
      </c>
      <c r="E5" s="9">
        <f>MIN($B$17,IF(D4&gt;=$B$5,E4*$B$7,$B$3))</f>
        <v>0.01</v>
      </c>
      <c r="F5" s="9">
        <f t="shared" ref="F5:F17" si="4">F4+E5</f>
        <v>0.03</v>
      </c>
      <c r="G5" s="1">
        <f t="shared" si="0"/>
        <v>5</v>
      </c>
      <c r="H5" s="1">
        <f t="shared" ref="H5:H17" si="5">H4+G5</f>
        <v>10</v>
      </c>
      <c r="I5" s="7">
        <f>I4+F4*100000/$B$12*G5*$B$15/$B$10</f>
        <v>1.2396694214876034</v>
      </c>
      <c r="J5" s="1">
        <f t="shared" si="1"/>
        <v>0.1</v>
      </c>
      <c r="K5" s="1">
        <f>SUM(J$3:J5)/F5</f>
        <v>5.0000000000000009</v>
      </c>
      <c r="L5" s="10">
        <f t="shared" si="2"/>
        <v>4.9999999999999991</v>
      </c>
      <c r="M5" s="6">
        <f t="shared" si="3"/>
        <v>25</v>
      </c>
      <c r="N5" s="21">
        <f>F5*100000/$B$10*$B$14/100</f>
        <v>100</v>
      </c>
    </row>
    <row r="6" spans="1:14" x14ac:dyDescent="0.25">
      <c r="A6" s="2" t="s">
        <v>2</v>
      </c>
      <c r="B6" s="12">
        <v>1</v>
      </c>
      <c r="C6" s="15"/>
      <c r="D6" s="8">
        <v>4</v>
      </c>
      <c r="E6" s="9">
        <f>MIN($B$17,IF(D5&gt;=$B$5,E5*$B$7,$B$3))</f>
        <v>0.01</v>
      </c>
      <c r="F6" s="9">
        <f t="shared" si="4"/>
        <v>0.04</v>
      </c>
      <c r="G6" s="1">
        <f t="shared" si="0"/>
        <v>5</v>
      </c>
      <c r="H6" s="1">
        <f t="shared" si="5"/>
        <v>15</v>
      </c>
      <c r="I6" s="7">
        <f>I5+F5*100000/$B$12*G6*$B$15/$B$10</f>
        <v>2.4793388429752068</v>
      </c>
      <c r="J6" s="1">
        <f t="shared" si="1"/>
        <v>0.15</v>
      </c>
      <c r="K6" s="1">
        <f>SUM(J$3:J6)/F6</f>
        <v>7.5000000000000009</v>
      </c>
      <c r="L6" s="10">
        <f t="shared" si="2"/>
        <v>7.4999999999999991</v>
      </c>
      <c r="M6" s="6">
        <f t="shared" si="3"/>
        <v>27.5</v>
      </c>
      <c r="N6" s="21">
        <f>F6*100000/$B$10*$B$14/100</f>
        <v>133.33333333333334</v>
      </c>
    </row>
    <row r="7" spans="1:14" x14ac:dyDescent="0.25">
      <c r="A7" s="2" t="s">
        <v>1</v>
      </c>
      <c r="B7" s="12">
        <v>1</v>
      </c>
      <c r="C7" s="15"/>
      <c r="D7" s="8">
        <v>5</v>
      </c>
      <c r="E7" s="9">
        <f>MIN($B$17,IF(D6&gt;=$B$5,E6*$B$7,$B$3))</f>
        <v>0.01</v>
      </c>
      <c r="F7" s="9">
        <f t="shared" si="4"/>
        <v>0.05</v>
      </c>
      <c r="G7" s="1">
        <f t="shared" si="0"/>
        <v>5</v>
      </c>
      <c r="H7" s="1">
        <f t="shared" si="5"/>
        <v>20</v>
      </c>
      <c r="I7" s="7">
        <f>I6+F6*100000/$B$12*G7*$B$15/$B$10</f>
        <v>4.1322314049586781</v>
      </c>
      <c r="J7" s="1">
        <f t="shared" si="1"/>
        <v>0.2</v>
      </c>
      <c r="K7" s="1">
        <f>SUM(J$3:J7)/F7</f>
        <v>10</v>
      </c>
      <c r="L7" s="10">
        <f t="shared" si="2"/>
        <v>10</v>
      </c>
      <c r="M7" s="6">
        <f t="shared" si="3"/>
        <v>30</v>
      </c>
      <c r="N7" s="21">
        <f>F7*100000/$B$10*$B$14/100</f>
        <v>166.66666666666669</v>
      </c>
    </row>
    <row r="8" spans="1:14" ht="15.75" thickBot="1" x14ac:dyDescent="0.3">
      <c r="A8" s="3" t="s">
        <v>15</v>
      </c>
      <c r="B8" s="13">
        <v>20</v>
      </c>
      <c r="C8" s="15"/>
      <c r="D8" s="8">
        <v>6</v>
      </c>
      <c r="E8" s="9">
        <f>MIN($B$17,IF(D7&gt;=$B$5,E7*$B$7,$B$3))</f>
        <v>0.01</v>
      </c>
      <c r="F8" s="9">
        <f t="shared" si="4"/>
        <v>6.0000000000000005E-2</v>
      </c>
      <c r="G8" s="1">
        <f t="shared" si="0"/>
        <v>5</v>
      </c>
      <c r="H8" s="1">
        <f t="shared" si="5"/>
        <v>25</v>
      </c>
      <c r="I8" s="7">
        <f>I7+F7*100000/$B$12*G8*$B$15/$B$10</f>
        <v>6.1983471074380176</v>
      </c>
      <c r="J8" s="1">
        <f t="shared" si="1"/>
        <v>0.25</v>
      </c>
      <c r="K8" s="1">
        <f>SUM(J$3:J8)/F8</f>
        <v>12.499999999999998</v>
      </c>
      <c r="L8" s="10">
        <f t="shared" si="2"/>
        <v>12.500000000000002</v>
      </c>
      <c r="M8" s="6">
        <f t="shared" si="3"/>
        <v>32.5</v>
      </c>
      <c r="N8" s="21">
        <f>F8*100000/$B$10*$B$14/100</f>
        <v>200.00000000000003</v>
      </c>
    </row>
    <row r="9" spans="1:14" x14ac:dyDescent="0.25">
      <c r="A9" s="20" t="s">
        <v>11</v>
      </c>
      <c r="B9" s="27" t="s">
        <v>22</v>
      </c>
      <c r="C9" s="15"/>
      <c r="D9" s="8">
        <v>7</v>
      </c>
      <c r="E9" s="9">
        <f>MIN($B$17,IF(D8&gt;=$B$5,E8*$B$7,$B$3))</f>
        <v>0.01</v>
      </c>
      <c r="F9" s="9">
        <f t="shared" si="4"/>
        <v>7.0000000000000007E-2</v>
      </c>
      <c r="G9" s="1">
        <f t="shared" si="0"/>
        <v>5</v>
      </c>
      <c r="H9" s="1">
        <f t="shared" si="5"/>
        <v>30</v>
      </c>
      <c r="I9" s="7">
        <f>I8+F8*100000/$B$12*G9*$B$15/$B$10</f>
        <v>8.677685950413224</v>
      </c>
      <c r="J9" s="1">
        <f t="shared" si="1"/>
        <v>0.3</v>
      </c>
      <c r="K9" s="1">
        <f>SUM(J$3:J9)/F9</f>
        <v>15</v>
      </c>
      <c r="L9" s="10">
        <f t="shared" si="2"/>
        <v>15</v>
      </c>
      <c r="M9" s="6">
        <f t="shared" si="3"/>
        <v>35</v>
      </c>
      <c r="N9" s="21">
        <f>F9*100000/$B$10*$B$14/100</f>
        <v>233.33333333333337</v>
      </c>
    </row>
    <row r="10" spans="1:14" x14ac:dyDescent="0.25">
      <c r="A10" t="str">
        <f>"Kurs EUR/" &amp; LEFT(B9,3)</f>
        <v>Kurs EUR/EUR</v>
      </c>
      <c r="B10" s="12">
        <v>1</v>
      </c>
      <c r="D10" s="8">
        <v>8</v>
      </c>
      <c r="E10" s="9">
        <f>MIN($B$17,IF(D9&gt;=$B$5,E9*$B$7,$B$3))</f>
        <v>0.01</v>
      </c>
      <c r="F10" s="9">
        <f t="shared" si="4"/>
        <v>0.08</v>
      </c>
      <c r="G10" s="1">
        <f t="shared" si="0"/>
        <v>5</v>
      </c>
      <c r="H10" s="1">
        <f t="shared" si="5"/>
        <v>35</v>
      </c>
      <c r="I10" s="7">
        <f>I9+F9*100000/$B$12*G10*$B$15/$B$10</f>
        <v>11.570247933884298</v>
      </c>
      <c r="J10" s="1">
        <f t="shared" si="1"/>
        <v>0.35000000000000003</v>
      </c>
      <c r="K10" s="1">
        <f>SUM(J$3:J10)/F10</f>
        <v>17.5</v>
      </c>
      <c r="L10" s="10">
        <f t="shared" si="2"/>
        <v>17.5</v>
      </c>
      <c r="M10" s="6">
        <f t="shared" si="3"/>
        <v>37.5</v>
      </c>
      <c r="N10" s="21">
        <f>F10*100000/$B$10*$B$14/100</f>
        <v>266.66666666666669</v>
      </c>
    </row>
    <row r="11" spans="1:14" x14ac:dyDescent="0.25">
      <c r="A11" t="str">
        <f>"Kurs EUR/" &amp; RIGHT(B9,3)</f>
        <v>Kurs EUR/USD</v>
      </c>
      <c r="B11" s="12">
        <v>1.21</v>
      </c>
      <c r="D11" s="8">
        <v>9</v>
      </c>
      <c r="E11" s="9">
        <f>MIN($B$17,IF(D10&gt;=$B$5,E10*$B$7,$B$3))</f>
        <v>0.01</v>
      </c>
      <c r="F11" s="9">
        <f t="shared" si="4"/>
        <v>0.09</v>
      </c>
      <c r="G11" s="1">
        <f t="shared" si="0"/>
        <v>5</v>
      </c>
      <c r="H11" s="1">
        <f t="shared" si="5"/>
        <v>40</v>
      </c>
      <c r="I11" s="7">
        <f>I10+F10*100000/$B$12*G11*$B$15/$B$10</f>
        <v>14.87603305785124</v>
      </c>
      <c r="J11" s="1">
        <f t="shared" si="1"/>
        <v>0.4</v>
      </c>
      <c r="K11" s="1">
        <f>SUM(J$3:J11)/F11</f>
        <v>20.000000000000004</v>
      </c>
      <c r="L11" s="10">
        <f t="shared" si="2"/>
        <v>19.999999999999996</v>
      </c>
      <c r="M11" s="6">
        <f t="shared" si="3"/>
        <v>40</v>
      </c>
      <c r="N11" s="21">
        <f>F11*100000/$B$10*$B$14/100</f>
        <v>300</v>
      </c>
    </row>
    <row r="12" spans="1:14" x14ac:dyDescent="0.25">
      <c r="A12" t="str">
        <f>"Kurs " &amp; B9</f>
        <v>Kurs EUR/USD</v>
      </c>
      <c r="B12" s="12">
        <v>1.21</v>
      </c>
      <c r="D12" s="8">
        <v>10</v>
      </c>
      <c r="E12" s="9">
        <f>MIN($B$17,IF(D11&gt;=$B$5,E11*$B$7,$B$3))</f>
        <v>0.01</v>
      </c>
      <c r="F12" s="9">
        <f t="shared" si="4"/>
        <v>9.9999999999999992E-2</v>
      </c>
      <c r="G12" s="1">
        <f t="shared" si="0"/>
        <v>5</v>
      </c>
      <c r="H12" s="1">
        <f t="shared" si="5"/>
        <v>45</v>
      </c>
      <c r="I12" s="7">
        <f>I11+F11*100000/$B$12*G12*$B$15/$B$10</f>
        <v>18.595041322314049</v>
      </c>
      <c r="J12" s="1">
        <f t="shared" si="1"/>
        <v>0.45</v>
      </c>
      <c r="K12" s="1">
        <f>SUM(J$3:J12)/F12</f>
        <v>22.500000000000007</v>
      </c>
      <c r="L12" s="10">
        <f t="shared" si="2"/>
        <v>22.499999999999993</v>
      </c>
      <c r="M12" s="6">
        <f t="shared" si="3"/>
        <v>42.499999999999993</v>
      </c>
      <c r="N12" s="21">
        <f>F12*100000/$B$10*$B$14/100</f>
        <v>333.33333333333337</v>
      </c>
    </row>
    <row r="13" spans="1:14" x14ac:dyDescent="0.25">
      <c r="B13" s="12"/>
      <c r="D13" s="8">
        <v>11</v>
      </c>
      <c r="E13" s="9">
        <f>MIN($B$17,IF(D12&gt;=$B$5,E12*$B$7,$B$3))</f>
        <v>0.01</v>
      </c>
      <c r="F13" s="9">
        <f t="shared" si="4"/>
        <v>0.10999999999999999</v>
      </c>
      <c r="G13" s="1">
        <f t="shared" si="0"/>
        <v>5</v>
      </c>
      <c r="H13" s="1">
        <f t="shared" si="5"/>
        <v>50</v>
      </c>
      <c r="I13" s="7">
        <f>I12+F12*100000/$B$12*G13*$B$15/$B$10</f>
        <v>22.727272727272727</v>
      </c>
      <c r="J13" s="1">
        <f t="shared" si="1"/>
        <v>0.5</v>
      </c>
      <c r="K13" s="1">
        <f>SUM(J$3:J13)/F13</f>
        <v>25.000000000000007</v>
      </c>
      <c r="L13" s="10">
        <f t="shared" si="2"/>
        <v>24.999999999999993</v>
      </c>
      <c r="M13" s="6">
        <f t="shared" si="3"/>
        <v>44.999999999999993</v>
      </c>
      <c r="N13" s="21">
        <f>F13*100000/$B$10*$B$14/100</f>
        <v>366.66666666666663</v>
      </c>
    </row>
    <row r="14" spans="1:14" ht="15.75" thickBot="1" x14ac:dyDescent="0.3">
      <c r="A14" s="3" t="s">
        <v>9</v>
      </c>
      <c r="B14" s="13">
        <f>1/30*100</f>
        <v>3.3333333333333335</v>
      </c>
      <c r="D14" s="8">
        <v>12</v>
      </c>
      <c r="E14" s="9">
        <f>MIN($B$17,IF(D13&gt;=$B$5,E13*$B$7,$B$3))</f>
        <v>0.01</v>
      </c>
      <c r="F14" s="9">
        <f t="shared" si="4"/>
        <v>0.11999999999999998</v>
      </c>
      <c r="G14" s="1">
        <f t="shared" si="0"/>
        <v>5</v>
      </c>
      <c r="H14" s="1">
        <f t="shared" si="5"/>
        <v>55</v>
      </c>
      <c r="I14" s="7">
        <f>I13+F13*100000/$B$12*G14*$B$15/$B$10</f>
        <v>27.272727272727273</v>
      </c>
      <c r="J14" s="1">
        <f t="shared" si="1"/>
        <v>0.55000000000000004</v>
      </c>
      <c r="K14" s="1">
        <f>SUM(J$3:J14)/F14</f>
        <v>27.500000000000011</v>
      </c>
      <c r="L14" s="10">
        <f t="shared" si="2"/>
        <v>27.499999999999989</v>
      </c>
      <c r="M14" s="6">
        <f t="shared" si="3"/>
        <v>47.499999999999986</v>
      </c>
      <c r="N14" s="21">
        <f>F14*100000/$B$10*$B$14/100</f>
        <v>399.99999999999994</v>
      </c>
    </row>
    <row r="15" spans="1:14" ht="15.75" thickBot="1" x14ac:dyDescent="0.3">
      <c r="A15" s="14" t="s">
        <v>17</v>
      </c>
      <c r="B15" s="26">
        <v>1E-4</v>
      </c>
      <c r="D15" s="8">
        <v>13</v>
      </c>
      <c r="E15" s="9">
        <f>MIN($B$17,IF(D14&gt;=$B$5,E14*$B$7,$B$3))</f>
        <v>0.01</v>
      </c>
      <c r="F15" s="9">
        <f t="shared" si="4"/>
        <v>0.12999999999999998</v>
      </c>
      <c r="G15" s="1">
        <f t="shared" si="0"/>
        <v>5</v>
      </c>
      <c r="H15" s="1">
        <f t="shared" si="5"/>
        <v>60</v>
      </c>
      <c r="I15" s="7">
        <f>I14+F14*100000/$B$12*G15*$B$15/$B$10</f>
        <v>32.231404958677686</v>
      </c>
      <c r="J15" s="1">
        <f t="shared" si="1"/>
        <v>0.6</v>
      </c>
      <c r="K15" s="1">
        <f>SUM(J$3:J15)/F15</f>
        <v>30.000000000000011</v>
      </c>
      <c r="L15" s="10">
        <f t="shared" si="2"/>
        <v>29.999999999999989</v>
      </c>
      <c r="M15" s="6">
        <f t="shared" si="3"/>
        <v>49.999999999999986</v>
      </c>
      <c r="N15" s="21">
        <f>F15*100000/$B$10*$B$14/100</f>
        <v>433.33333333333326</v>
      </c>
    </row>
    <row r="16" spans="1:14" ht="15.75" thickBot="1" x14ac:dyDescent="0.3">
      <c r="D16" s="8">
        <v>14</v>
      </c>
      <c r="E16" s="9">
        <f>MIN($B$17,IF(D15&gt;=$B$5,E15*$B$7,$B$3))</f>
        <v>0.01</v>
      </c>
      <c r="F16" s="9">
        <f t="shared" si="4"/>
        <v>0.13999999999999999</v>
      </c>
      <c r="G16" s="1">
        <f t="shared" si="0"/>
        <v>5</v>
      </c>
      <c r="H16" s="1">
        <f t="shared" si="5"/>
        <v>65</v>
      </c>
      <c r="I16" s="7">
        <f>I15+F15*100000/$B$12*G16*$B$15/$B$10</f>
        <v>37.603305785123965</v>
      </c>
      <c r="J16" s="1">
        <f t="shared" si="1"/>
        <v>0.65</v>
      </c>
      <c r="K16" s="1">
        <f>SUM(J$3:J16)/F16</f>
        <v>32.500000000000007</v>
      </c>
      <c r="L16" s="10">
        <f t="shared" si="2"/>
        <v>32.499999999999993</v>
      </c>
      <c r="M16" s="6">
        <f t="shared" si="3"/>
        <v>52.499999999999993</v>
      </c>
      <c r="N16" s="21">
        <f>F16*100000/$B$10*$B$14/100</f>
        <v>466.66666666666663</v>
      </c>
    </row>
    <row r="17" spans="1:14" ht="15.75" thickBot="1" x14ac:dyDescent="0.3">
      <c r="A17" s="25" t="s">
        <v>10</v>
      </c>
      <c r="B17" s="26">
        <v>5</v>
      </c>
      <c r="D17" s="8">
        <v>15</v>
      </c>
      <c r="E17" s="9">
        <f>MIN($B$17,IF(D16&gt;=$B$5,E16*$B$7,$B$3))</f>
        <v>0.01</v>
      </c>
      <c r="F17" s="9">
        <f t="shared" si="4"/>
        <v>0.15</v>
      </c>
      <c r="G17" s="1">
        <f t="shared" si="0"/>
        <v>5</v>
      </c>
      <c r="H17" s="1">
        <f t="shared" si="5"/>
        <v>70</v>
      </c>
      <c r="I17" s="7">
        <f>I16+F16*100000/$B$12*G17*$B$15/$B$10</f>
        <v>43.388429752066116</v>
      </c>
      <c r="J17" s="1">
        <f t="shared" si="1"/>
        <v>0.70000000000000007</v>
      </c>
      <c r="K17" s="1">
        <f>SUM(J$3:J17)/F17</f>
        <v>35.000000000000007</v>
      </c>
      <c r="L17" s="10">
        <f t="shared" si="2"/>
        <v>34.999999999999993</v>
      </c>
      <c r="M17" s="6">
        <f t="shared" si="3"/>
        <v>54.999999999999993</v>
      </c>
      <c r="N17" s="21">
        <f>F17*100000/$B$10*$B$14/100</f>
        <v>500</v>
      </c>
    </row>
    <row r="18" spans="1:14" x14ac:dyDescent="0.25">
      <c r="D18" s="8">
        <v>16</v>
      </c>
      <c r="E18" s="9">
        <f>MIN($B$17,IF(D17&gt;=$B$5,E17*$B$7,$B$3))</f>
        <v>0.01</v>
      </c>
      <c r="F18" s="9">
        <f t="shared" ref="F18:F22" si="6">F17+E18</f>
        <v>0.16</v>
      </c>
      <c r="G18" s="1">
        <f t="shared" ref="G18:G22" si="7">IF(D17&gt;=$B$5,G17*$B$6,$B$4)</f>
        <v>5</v>
      </c>
      <c r="H18" s="1">
        <f t="shared" ref="H18:H22" si="8">H17+G18</f>
        <v>75</v>
      </c>
      <c r="I18" s="7">
        <f>I17+F17*100000/$B$12*G18*$B$15/$B$10</f>
        <v>49.586776859504134</v>
      </c>
      <c r="J18" s="1">
        <f t="shared" ref="J18:J22" si="9">E18*H18</f>
        <v>0.75</v>
      </c>
      <c r="K18" s="1">
        <f>SUM(J$3:J18)/F18</f>
        <v>37.500000000000007</v>
      </c>
      <c r="L18" s="10">
        <f t="shared" ref="L18:L22" si="10">H18-K18</f>
        <v>37.499999999999993</v>
      </c>
      <c r="M18" s="6">
        <f t="shared" ref="M18:M22" si="11">H18-K18+$B$8</f>
        <v>57.499999999999993</v>
      </c>
      <c r="N18" s="21">
        <f>F18*100000/$B$10*$B$14/100</f>
        <v>533.33333333333337</v>
      </c>
    </row>
    <row r="19" spans="1:14" x14ac:dyDescent="0.25">
      <c r="D19" s="22">
        <v>17</v>
      </c>
      <c r="E19" s="23">
        <f>MIN($B$17,IF(D18&gt;=$B$5,E18*$B$7,$B$3))</f>
        <v>0.01</v>
      </c>
      <c r="F19" s="23">
        <f t="shared" si="6"/>
        <v>0.17</v>
      </c>
      <c r="G19" s="10">
        <f t="shared" si="7"/>
        <v>5</v>
      </c>
      <c r="H19" s="10">
        <f t="shared" si="8"/>
        <v>80</v>
      </c>
      <c r="I19" s="7">
        <f>I18+F18*100000/$B$12*G19*$B$15/$B$10</f>
        <v>56.198347107438018</v>
      </c>
      <c r="J19" s="1">
        <f t="shared" si="9"/>
        <v>0.8</v>
      </c>
      <c r="K19" s="1">
        <f>SUM(J$3:J19)/F19</f>
        <v>40</v>
      </c>
      <c r="L19" s="10">
        <f t="shared" si="10"/>
        <v>40</v>
      </c>
      <c r="M19" s="6">
        <f t="shared" si="11"/>
        <v>60</v>
      </c>
      <c r="N19" s="21">
        <f>F19*100000/$B$10*$B$14/100</f>
        <v>566.66666666666674</v>
      </c>
    </row>
    <row r="20" spans="1:14" x14ac:dyDescent="0.25">
      <c r="D20" s="8">
        <v>18</v>
      </c>
      <c r="E20" s="9">
        <f>MIN($B$17,IF(D19&gt;=$B$5,E19*$B$7,$B$3))</f>
        <v>0.01</v>
      </c>
      <c r="F20" s="9">
        <f t="shared" si="6"/>
        <v>0.18000000000000002</v>
      </c>
      <c r="G20" s="1">
        <f t="shared" si="7"/>
        <v>5</v>
      </c>
      <c r="H20" s="1">
        <f t="shared" si="8"/>
        <v>85</v>
      </c>
      <c r="I20" s="7">
        <f>I19+F19*100000/$B$12*G20*$B$15/$B$10</f>
        <v>63.223140495867767</v>
      </c>
      <c r="J20" s="1">
        <f t="shared" si="9"/>
        <v>0.85</v>
      </c>
      <c r="K20" s="1">
        <f>SUM(J$3:J20)/F20</f>
        <v>42.5</v>
      </c>
      <c r="L20" s="10">
        <f t="shared" si="10"/>
        <v>42.5</v>
      </c>
      <c r="M20" s="6">
        <f t="shared" si="11"/>
        <v>62.5</v>
      </c>
      <c r="N20" s="21">
        <f>F20*100000/$B$10*$B$14/100</f>
        <v>600.00000000000011</v>
      </c>
    </row>
    <row r="21" spans="1:14" x14ac:dyDescent="0.25">
      <c r="D21" s="8">
        <v>19</v>
      </c>
      <c r="E21" s="9">
        <f>MIN($B$17,IF(D20&gt;=$B$5,E20*$B$7,$B$3))</f>
        <v>0.01</v>
      </c>
      <c r="F21" s="9">
        <f t="shared" si="6"/>
        <v>0.19000000000000003</v>
      </c>
      <c r="G21" s="1">
        <f t="shared" si="7"/>
        <v>5</v>
      </c>
      <c r="H21" s="1">
        <f t="shared" si="8"/>
        <v>90</v>
      </c>
      <c r="I21" s="7">
        <f>I20+F20*100000/$B$12*G21*$B$15/$B$10</f>
        <v>70.661157024793397</v>
      </c>
      <c r="J21" s="1">
        <f t="shared" si="9"/>
        <v>0.9</v>
      </c>
      <c r="K21" s="1">
        <f>SUM(J$3:J21)/F21</f>
        <v>45</v>
      </c>
      <c r="L21" s="10">
        <f t="shared" si="10"/>
        <v>45</v>
      </c>
      <c r="M21" s="6">
        <f t="shared" si="11"/>
        <v>65</v>
      </c>
      <c r="N21" s="21">
        <f>F21*100000/$B$10*$B$14/100</f>
        <v>633.33333333333348</v>
      </c>
    </row>
    <row r="22" spans="1:14" x14ac:dyDescent="0.25">
      <c r="D22" s="8">
        <v>20</v>
      </c>
      <c r="E22" s="9">
        <f>MIN($B$17,IF(D21&gt;=$B$5,E21*$B$7,$B$3))</f>
        <v>0.01</v>
      </c>
      <c r="F22" s="9">
        <f t="shared" si="6"/>
        <v>0.20000000000000004</v>
      </c>
      <c r="G22" s="1">
        <f t="shared" si="7"/>
        <v>5</v>
      </c>
      <c r="H22" s="1">
        <f t="shared" si="8"/>
        <v>95</v>
      </c>
      <c r="I22" s="7">
        <f>I21+F21*100000/$B$12*G22*$B$15/$B$10</f>
        <v>78.512396694214885</v>
      </c>
      <c r="J22" s="1">
        <f t="shared" si="9"/>
        <v>0.95000000000000007</v>
      </c>
      <c r="K22" s="1">
        <f>SUM(J$3:J22)/F22</f>
        <v>47.499999999999993</v>
      </c>
      <c r="L22" s="10">
        <f t="shared" si="10"/>
        <v>47.500000000000007</v>
      </c>
      <c r="M22" s="6">
        <f t="shared" si="11"/>
        <v>67.5</v>
      </c>
      <c r="N22" s="21">
        <f>F22*100000/$B$10*$B$14/100</f>
        <v>666.66666666666686</v>
      </c>
    </row>
    <row r="23" spans="1:14" s="24" customFormat="1" x14ac:dyDescent="0.25">
      <c r="D23" s="22">
        <v>21</v>
      </c>
      <c r="E23" s="9">
        <f>MIN($B$17,IF(D22&gt;=$B$5,E22*$B$7,$B$3))</f>
        <v>0.01</v>
      </c>
      <c r="F23" s="23">
        <f t="shared" ref="F23:F32" si="12">F22+E23</f>
        <v>0.21000000000000005</v>
      </c>
      <c r="G23" s="10">
        <f t="shared" ref="G23:G32" si="13">IF(D22&gt;=$B$5,G22*$B$6,$B$4)</f>
        <v>5</v>
      </c>
      <c r="H23" s="10">
        <f t="shared" ref="H23:H32" si="14">H22+G23</f>
        <v>100</v>
      </c>
      <c r="I23" s="7">
        <f>I22+F22*100000/$B$12*G23*$B$15/$B$10</f>
        <v>86.776859504132247</v>
      </c>
      <c r="J23" s="10">
        <f t="shared" ref="J23:J32" si="15">E23*H23</f>
        <v>1</v>
      </c>
      <c r="K23" s="10">
        <f>SUM(J$3:J23)/F23</f>
        <v>49.999999999999986</v>
      </c>
      <c r="L23" s="10">
        <f t="shared" ref="L23:L32" si="16">H23-K23</f>
        <v>50.000000000000014</v>
      </c>
      <c r="M23" s="6">
        <f t="shared" ref="M23:M32" si="17">H23-K23+$B$8</f>
        <v>70.000000000000014</v>
      </c>
      <c r="N23" s="21">
        <f>F23*100000/$B$10*$B$14/100</f>
        <v>700.00000000000011</v>
      </c>
    </row>
    <row r="24" spans="1:14" s="24" customFormat="1" x14ac:dyDescent="0.25">
      <c r="D24" s="22">
        <v>22</v>
      </c>
      <c r="E24" s="9">
        <f>MIN($B$17,IF(D23&gt;=$B$5,E23*$B$7,$B$3))</f>
        <v>0.01</v>
      </c>
      <c r="F24" s="23">
        <f t="shared" si="12"/>
        <v>0.22000000000000006</v>
      </c>
      <c r="G24" s="10">
        <f t="shared" si="13"/>
        <v>5</v>
      </c>
      <c r="H24" s="10">
        <f t="shared" si="14"/>
        <v>105</v>
      </c>
      <c r="I24" s="7">
        <f>I23+F23*100000/$B$12*G24*$B$15/$B$10</f>
        <v>95.454545454545467</v>
      </c>
      <c r="J24" s="10">
        <f t="shared" si="15"/>
        <v>1.05</v>
      </c>
      <c r="K24" s="10">
        <f>SUM(J$3:J24)/F24</f>
        <v>52.499999999999993</v>
      </c>
      <c r="L24" s="10">
        <f t="shared" si="16"/>
        <v>52.500000000000007</v>
      </c>
      <c r="M24" s="6">
        <f t="shared" si="17"/>
        <v>72.5</v>
      </c>
      <c r="N24" s="21">
        <f>F24*100000/$B$10*$B$14/100</f>
        <v>733.3333333333336</v>
      </c>
    </row>
    <row r="25" spans="1:14" s="24" customFormat="1" x14ac:dyDescent="0.25">
      <c r="D25" s="22">
        <v>23</v>
      </c>
      <c r="E25" s="9">
        <f>MIN($B$17,IF(D24&gt;=$B$5,E24*$B$7,$B$3))</f>
        <v>0.01</v>
      </c>
      <c r="F25" s="23">
        <f t="shared" si="12"/>
        <v>0.23000000000000007</v>
      </c>
      <c r="G25" s="10">
        <f t="shared" si="13"/>
        <v>5</v>
      </c>
      <c r="H25" s="10">
        <f t="shared" si="14"/>
        <v>110</v>
      </c>
      <c r="I25" s="7">
        <f>I24+F24*100000/$B$12*G25*$B$15/$B$10</f>
        <v>104.54545454545456</v>
      </c>
      <c r="J25" s="10">
        <f t="shared" si="15"/>
        <v>1.1000000000000001</v>
      </c>
      <c r="K25" s="10">
        <f>SUM(J$3:J25)/F25</f>
        <v>54.999999999999986</v>
      </c>
      <c r="L25" s="10">
        <f t="shared" si="16"/>
        <v>55.000000000000014</v>
      </c>
      <c r="M25" s="6">
        <f t="shared" si="17"/>
        <v>75.000000000000014</v>
      </c>
      <c r="N25" s="21">
        <f>F25*100000/$B$10*$B$14/100</f>
        <v>766.66666666666697</v>
      </c>
    </row>
    <row r="26" spans="1:14" s="24" customFormat="1" x14ac:dyDescent="0.25">
      <c r="D26" s="22">
        <v>24</v>
      </c>
      <c r="E26" s="9">
        <f>MIN($B$17,IF(D25&gt;=$B$5,E25*$B$7,$B$3))</f>
        <v>0.01</v>
      </c>
      <c r="F26" s="23">
        <f t="shared" si="12"/>
        <v>0.24000000000000007</v>
      </c>
      <c r="G26" s="10">
        <f t="shared" si="13"/>
        <v>5</v>
      </c>
      <c r="H26" s="10">
        <f t="shared" si="14"/>
        <v>115</v>
      </c>
      <c r="I26" s="7">
        <f>I25+F25*100000/$B$12*G26*$B$15/$B$10</f>
        <v>114.04958677685953</v>
      </c>
      <c r="J26" s="10">
        <f t="shared" si="15"/>
        <v>1.1500000000000001</v>
      </c>
      <c r="K26" s="10">
        <f>SUM(J$3:J26)/F26</f>
        <v>57.499999999999986</v>
      </c>
      <c r="L26" s="10">
        <f t="shared" si="16"/>
        <v>57.500000000000014</v>
      </c>
      <c r="M26" s="6">
        <f t="shared" si="17"/>
        <v>77.500000000000014</v>
      </c>
      <c r="N26" s="21">
        <f>F26*100000/$B$10*$B$14/100</f>
        <v>800.00000000000034</v>
      </c>
    </row>
    <row r="27" spans="1:14" x14ac:dyDescent="0.25">
      <c r="D27" s="8">
        <v>25</v>
      </c>
      <c r="E27" s="9">
        <f>MIN($B$17,IF(D26&gt;=$B$5,E26*$B$7,$B$3))</f>
        <v>0.01</v>
      </c>
      <c r="F27" s="9">
        <f t="shared" si="12"/>
        <v>0.25000000000000006</v>
      </c>
      <c r="G27" s="1">
        <f t="shared" si="13"/>
        <v>5</v>
      </c>
      <c r="H27" s="1">
        <f t="shared" si="14"/>
        <v>120</v>
      </c>
      <c r="I27" s="7">
        <f>I26+F26*100000/$B$12*G27*$B$15/$B$10</f>
        <v>123.96694214876035</v>
      </c>
      <c r="J27" s="1">
        <f t="shared" si="15"/>
        <v>1.2</v>
      </c>
      <c r="K27" s="1">
        <f>SUM(J$3:J27)/F27</f>
        <v>59.999999999999986</v>
      </c>
      <c r="L27" s="10">
        <f t="shared" si="16"/>
        <v>60.000000000000014</v>
      </c>
      <c r="M27" s="6">
        <f t="shared" si="17"/>
        <v>80.000000000000014</v>
      </c>
      <c r="N27" s="21">
        <f>F27*100000/$B$10*$B$14/100</f>
        <v>833.3333333333336</v>
      </c>
    </row>
    <row r="28" spans="1:14" x14ac:dyDescent="0.25">
      <c r="D28" s="8">
        <v>26</v>
      </c>
      <c r="E28" s="9">
        <f>MIN($B$17,IF(D27&gt;=$B$5,E27*$B$7,$B$3))</f>
        <v>0.01</v>
      </c>
      <c r="F28" s="9">
        <f t="shared" si="12"/>
        <v>0.26000000000000006</v>
      </c>
      <c r="G28" s="1">
        <f t="shared" si="13"/>
        <v>5</v>
      </c>
      <c r="H28" s="1">
        <f t="shared" si="14"/>
        <v>125</v>
      </c>
      <c r="I28" s="7">
        <f>I27+F27*100000/$B$12*G28*$B$15/$B$10</f>
        <v>134.29752066115705</v>
      </c>
      <c r="J28" s="1">
        <f t="shared" si="15"/>
        <v>1.25</v>
      </c>
      <c r="K28" s="1">
        <f>SUM(J$3:J28)/F28</f>
        <v>62.499999999999986</v>
      </c>
      <c r="L28" s="10">
        <f t="shared" si="16"/>
        <v>62.500000000000014</v>
      </c>
      <c r="M28" s="6">
        <f t="shared" si="17"/>
        <v>82.500000000000014</v>
      </c>
      <c r="N28" s="21">
        <f>F28*100000/$B$10*$B$14/100</f>
        <v>866.66666666666697</v>
      </c>
    </row>
    <row r="29" spans="1:14" x14ac:dyDescent="0.25">
      <c r="D29" s="22">
        <v>27</v>
      </c>
      <c r="E29" s="9">
        <f>MIN($B$17,IF(D28&gt;=$B$5,E28*$B$7,$B$3))</f>
        <v>0.01</v>
      </c>
      <c r="F29" s="23">
        <f t="shared" si="12"/>
        <v>0.27000000000000007</v>
      </c>
      <c r="G29" s="10">
        <f t="shared" si="13"/>
        <v>5</v>
      </c>
      <c r="H29" s="10">
        <f t="shared" si="14"/>
        <v>130</v>
      </c>
      <c r="I29" s="7">
        <f>I28+F28*100000/$B$12*G29*$B$15/$B$10</f>
        <v>145.04132231404961</v>
      </c>
      <c r="J29" s="1">
        <f t="shared" si="15"/>
        <v>1.3</v>
      </c>
      <c r="K29" s="1">
        <f>SUM(J$3:J29)/F29</f>
        <v>64.999999999999986</v>
      </c>
      <c r="L29" s="10">
        <f t="shared" si="16"/>
        <v>65.000000000000014</v>
      </c>
      <c r="M29" s="6">
        <f t="shared" si="17"/>
        <v>85.000000000000014</v>
      </c>
      <c r="N29" s="21">
        <f>F29*100000/$B$10*$B$14/100</f>
        <v>900.00000000000034</v>
      </c>
    </row>
    <row r="30" spans="1:14" x14ac:dyDescent="0.25">
      <c r="D30" s="8">
        <v>28</v>
      </c>
      <c r="E30" s="9">
        <f>MIN($B$17,IF(D29&gt;=$B$5,E29*$B$7,$B$3))</f>
        <v>0.01</v>
      </c>
      <c r="F30" s="9">
        <f t="shared" si="12"/>
        <v>0.28000000000000008</v>
      </c>
      <c r="G30" s="1">
        <f t="shared" si="13"/>
        <v>5</v>
      </c>
      <c r="H30" s="1">
        <f t="shared" si="14"/>
        <v>135</v>
      </c>
      <c r="I30" s="7">
        <f>I29+F29*100000/$B$12*G30*$B$15/$B$10</f>
        <v>156.19834710743805</v>
      </c>
      <c r="J30" s="1">
        <f t="shared" si="15"/>
        <v>1.35</v>
      </c>
      <c r="K30" s="1">
        <f>SUM(J$3:J30)/F30</f>
        <v>67.499999999999986</v>
      </c>
      <c r="L30" s="10">
        <f t="shared" si="16"/>
        <v>67.500000000000014</v>
      </c>
      <c r="M30" s="6">
        <f t="shared" si="17"/>
        <v>87.500000000000014</v>
      </c>
      <c r="N30" s="21">
        <f>F30*100000/$B$10*$B$14/100</f>
        <v>933.3333333333336</v>
      </c>
    </row>
    <row r="31" spans="1:14" x14ac:dyDescent="0.25">
      <c r="D31" s="8">
        <v>29</v>
      </c>
      <c r="E31" s="9">
        <f>MIN($B$17,IF(D30&gt;=$B$5,E30*$B$7,$B$3))</f>
        <v>0.01</v>
      </c>
      <c r="F31" s="9">
        <f t="shared" si="12"/>
        <v>0.29000000000000009</v>
      </c>
      <c r="G31" s="1">
        <f t="shared" si="13"/>
        <v>5</v>
      </c>
      <c r="H31" s="1">
        <f t="shared" si="14"/>
        <v>140</v>
      </c>
      <c r="I31" s="7">
        <f>I30+F30*100000/$B$12*G31*$B$15/$B$10</f>
        <v>167.76859504132236</v>
      </c>
      <c r="J31" s="1">
        <f t="shared" si="15"/>
        <v>1.4000000000000001</v>
      </c>
      <c r="K31" s="1">
        <f>SUM(J$3:J31)/F31</f>
        <v>69.999999999999986</v>
      </c>
      <c r="L31" s="10">
        <f t="shared" si="16"/>
        <v>70.000000000000014</v>
      </c>
      <c r="M31" s="6">
        <f t="shared" si="17"/>
        <v>90.000000000000014</v>
      </c>
      <c r="N31" s="21">
        <f>F31*100000/$B$10*$B$14/100</f>
        <v>966.66666666666697</v>
      </c>
    </row>
    <row r="32" spans="1:14" x14ac:dyDescent="0.25">
      <c r="D32" s="8">
        <v>30</v>
      </c>
      <c r="E32" s="9">
        <f>MIN($B$17,IF(D31&gt;=$B$5,E31*$B$7,$B$3))</f>
        <v>0.01</v>
      </c>
      <c r="F32" s="9">
        <f t="shared" si="12"/>
        <v>0.3000000000000001</v>
      </c>
      <c r="G32" s="1">
        <f t="shared" si="13"/>
        <v>5</v>
      </c>
      <c r="H32" s="1">
        <f t="shared" si="14"/>
        <v>145</v>
      </c>
      <c r="I32" s="7">
        <f>I31+F31*100000/$B$12*G32*$B$15/$B$10</f>
        <v>179.75206611570252</v>
      </c>
      <c r="J32" s="1">
        <f t="shared" si="15"/>
        <v>1.45</v>
      </c>
      <c r="K32" s="1">
        <f>SUM(J$3:J32)/F32</f>
        <v>72.499999999999972</v>
      </c>
      <c r="L32" s="10">
        <f t="shared" si="16"/>
        <v>72.500000000000028</v>
      </c>
      <c r="M32" s="6">
        <f t="shared" si="17"/>
        <v>92.500000000000028</v>
      </c>
      <c r="N32" s="21">
        <f>F32*100000/$B$10*$B$14/100</f>
        <v>1000.0000000000005</v>
      </c>
    </row>
    <row r="33" spans="4:14" x14ac:dyDescent="0.25">
      <c r="D33" s="8">
        <v>31</v>
      </c>
      <c r="E33" s="9">
        <f>MIN($B$17,IF(D32&gt;=$B$5,E32*$B$7,$B$3))</f>
        <v>0.01</v>
      </c>
      <c r="F33" s="9">
        <f t="shared" ref="F33:F35" si="18">F32+E33</f>
        <v>0.31000000000000011</v>
      </c>
      <c r="G33" s="1">
        <f t="shared" ref="G33:G35" si="19">IF(D32&gt;=$B$5,G32*$B$6,$B$4)</f>
        <v>5</v>
      </c>
      <c r="H33" s="1">
        <f t="shared" ref="H33:H35" si="20">H32+G33</f>
        <v>150</v>
      </c>
      <c r="I33" s="7">
        <f>I32+F32*100000/$B$12*G33*$B$15/$B$10</f>
        <v>192.14876033057857</v>
      </c>
      <c r="J33" s="1">
        <f t="shared" ref="J33:J35" si="21">E33*H33</f>
        <v>1.5</v>
      </c>
      <c r="K33" s="1">
        <f>SUM(J$3:J33)/F33</f>
        <v>74.999999999999972</v>
      </c>
      <c r="L33" s="10">
        <f t="shared" ref="L33:L35" si="22">H33-K33</f>
        <v>75.000000000000028</v>
      </c>
      <c r="M33" s="6">
        <f t="shared" ref="M33:M35" si="23">H33-K33+$B$8</f>
        <v>95.000000000000028</v>
      </c>
      <c r="N33" s="21">
        <f>F33*100000/$B$10*$B$14/100</f>
        <v>1033.3333333333337</v>
      </c>
    </row>
    <row r="34" spans="4:14" x14ac:dyDescent="0.25">
      <c r="D34" s="8">
        <v>32</v>
      </c>
      <c r="E34" s="9">
        <f>MIN($B$17,IF(D33&gt;=$B$5,E33*$B$7,$B$3))</f>
        <v>0.01</v>
      </c>
      <c r="F34" s="9">
        <f t="shared" si="18"/>
        <v>0.32000000000000012</v>
      </c>
      <c r="G34" s="1">
        <f t="shared" si="19"/>
        <v>5</v>
      </c>
      <c r="H34" s="1">
        <f t="shared" si="20"/>
        <v>155</v>
      </c>
      <c r="I34" s="7">
        <f>I33+F33*100000/$B$12*G34*$B$15/$B$10</f>
        <v>204.95867768595048</v>
      </c>
      <c r="J34" s="1">
        <f t="shared" si="21"/>
        <v>1.55</v>
      </c>
      <c r="K34" s="1">
        <f>SUM(J$3:J34)/F34</f>
        <v>77.499999999999972</v>
      </c>
      <c r="L34" s="10">
        <f t="shared" si="22"/>
        <v>77.500000000000028</v>
      </c>
      <c r="M34" s="6">
        <f t="shared" si="23"/>
        <v>97.500000000000028</v>
      </c>
      <c r="N34" s="21">
        <f>F34*100000/$B$10*$B$14/100</f>
        <v>1066.666666666667</v>
      </c>
    </row>
    <row r="35" spans="4:14" x14ac:dyDescent="0.25">
      <c r="D35" s="8">
        <v>33</v>
      </c>
      <c r="E35" s="9">
        <f>MIN($B$17,IF(D34&gt;=$B$5,E34*$B$7,$B$3))</f>
        <v>0.01</v>
      </c>
      <c r="F35" s="9">
        <f t="shared" si="18"/>
        <v>0.33000000000000013</v>
      </c>
      <c r="G35" s="1">
        <f t="shared" si="19"/>
        <v>5</v>
      </c>
      <c r="H35" s="1">
        <f t="shared" si="20"/>
        <v>160</v>
      </c>
      <c r="I35" s="7">
        <f>I34+F34*100000/$B$12*G35*$B$15/$B$10</f>
        <v>218.18181818181824</v>
      </c>
      <c r="J35" s="1">
        <f t="shared" si="21"/>
        <v>1.6</v>
      </c>
      <c r="K35" s="1">
        <f>SUM(J$3:J35)/F35</f>
        <v>79.999999999999972</v>
      </c>
      <c r="L35" s="10">
        <f t="shared" si="22"/>
        <v>80.000000000000028</v>
      </c>
      <c r="M35" s="6">
        <f t="shared" si="23"/>
        <v>100.00000000000003</v>
      </c>
      <c r="N35" s="21">
        <f>F35*100000/$B$10*$B$14/100</f>
        <v>1100.0000000000007</v>
      </c>
    </row>
    <row r="36" spans="4:14" x14ac:dyDescent="0.25">
      <c r="E36" s="9"/>
      <c r="F36" s="9"/>
      <c r="G36" s="1"/>
      <c r="M36"/>
    </row>
    <row r="37" spans="4:14" x14ac:dyDescent="0.25">
      <c r="E37" s="9"/>
      <c r="F37" s="9"/>
      <c r="G37" s="1"/>
      <c r="M37"/>
    </row>
    <row r="38" spans="4:14" x14ac:dyDescent="0.25">
      <c r="E38" s="9"/>
      <c r="F38" s="9"/>
      <c r="G38" s="1"/>
      <c r="M38"/>
    </row>
    <row r="39" spans="4:14" x14ac:dyDescent="0.25">
      <c r="M39"/>
    </row>
    <row r="40" spans="4:14" x14ac:dyDescent="0.25">
      <c r="M40"/>
    </row>
    <row r="41" spans="4:14" x14ac:dyDescent="0.25">
      <c r="M41"/>
    </row>
    <row r="42" spans="4:14" x14ac:dyDescent="0.25">
      <c r="M42"/>
    </row>
    <row r="43" spans="4:14" x14ac:dyDescent="0.25">
      <c r="M43"/>
    </row>
    <row r="44" spans="4:14" x14ac:dyDescent="0.25">
      <c r="M4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2020-12-11T18:17:21Z</dcterms:modified>
</cp:coreProperties>
</file>